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/>
  <mc:AlternateContent xmlns:mc="http://schemas.openxmlformats.org/markup-compatibility/2006">
    <mc:Choice Requires="x15">
      <x15ac:absPath xmlns:x15ac="http://schemas.microsoft.com/office/spreadsheetml/2010/11/ac" url="D:\BaiduNetdiskWorkspace\来自：本地电脑\01 教学\02 考试试题\01 办公自动化考试\22-23-1\Excel 材料\"/>
    </mc:Choice>
  </mc:AlternateContent>
  <xr:revisionPtr revIDLastSave="0" documentId="13_ncr:1_{599E896E-E85F-43FA-9355-F608F3359DC2}" xr6:coauthVersionLast="36" xr6:coauthVersionMax="45" xr10:uidLastSave="{00000000-0000-0000-0000-000000000000}"/>
  <bookViews>
    <workbookView xWindow="-120" yWindow="-120" windowWidth="19320" windowHeight="8160" tabRatio="846" xr2:uid="{00000000-000D-0000-FFFF-FFFF00000000}"/>
  </bookViews>
  <sheets>
    <sheet name="数据源" sheetId="63" r:id="rId1"/>
    <sheet name="信息参考表" sheetId="69" r:id="rId2"/>
    <sheet name="数据透视表" sheetId="72" r:id="rId3"/>
    <sheet name="销售记录查询表" sheetId="65" r:id="rId4"/>
    <sheet name="数据统计表" sheetId="73" r:id="rId5"/>
  </sheets>
  <definedNames>
    <definedName name="_xlnm._FilterDatabase" localSheetId="0" hidden="1">数据源!$C$1:$O$166</definedName>
    <definedName name="数据源表">OFFSET(数据源!$C$1,0,0,COUNTA(数据源!$C:$C),COUNTA(数据源!$1:$1))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65" l="1"/>
  <c r="C44" i="65"/>
  <c r="D44" i="65"/>
  <c r="E44" i="65"/>
  <c r="F44" i="65"/>
  <c r="G44" i="65"/>
  <c r="H44" i="65"/>
  <c r="I44" i="65"/>
  <c r="J44" i="65"/>
  <c r="K44" i="65"/>
  <c r="L44" i="65"/>
  <c r="M44" i="65"/>
  <c r="N44" i="65"/>
  <c r="O2" i="63"/>
  <c r="N2" i="63"/>
  <c r="N3" i="63" l="1"/>
  <c r="O3" i="63" s="1"/>
  <c r="N4" i="63"/>
  <c r="O4" i="63" s="1"/>
  <c r="N5" i="63"/>
  <c r="O5" i="63" s="1"/>
  <c r="N6" i="63"/>
  <c r="O6" i="63" s="1"/>
  <c r="N7" i="63"/>
  <c r="O7" i="63" s="1"/>
  <c r="N8" i="63"/>
  <c r="O8" i="63" s="1"/>
  <c r="N9" i="63"/>
  <c r="O9" i="63" s="1"/>
  <c r="N10" i="63"/>
  <c r="O10" i="63" s="1"/>
  <c r="N11" i="63"/>
  <c r="O11" i="63" s="1"/>
  <c r="N12" i="63"/>
  <c r="O12" i="63" s="1"/>
  <c r="N13" i="63"/>
  <c r="O13" i="63" s="1"/>
  <c r="N14" i="63"/>
  <c r="O14" i="63" s="1"/>
  <c r="N15" i="63"/>
  <c r="O15" i="63" s="1"/>
  <c r="N16" i="63"/>
  <c r="O16" i="63" s="1"/>
  <c r="N17" i="63"/>
  <c r="O17" i="63" s="1"/>
  <c r="N18" i="63"/>
  <c r="O18" i="63" s="1"/>
  <c r="N19" i="63"/>
  <c r="O19" i="63" s="1"/>
  <c r="N20" i="63"/>
  <c r="O20" i="63" s="1"/>
  <c r="N21" i="63"/>
  <c r="O21" i="63" s="1"/>
  <c r="N22" i="63"/>
  <c r="O22" i="63" s="1"/>
  <c r="N23" i="63"/>
  <c r="O23" i="63" s="1"/>
  <c r="N24" i="63"/>
  <c r="O24" i="63" s="1"/>
  <c r="N25" i="63"/>
  <c r="O25" i="63" s="1"/>
  <c r="N26" i="63"/>
  <c r="O26" i="63" s="1"/>
  <c r="N27" i="63"/>
  <c r="O27" i="63" s="1"/>
  <c r="N28" i="63"/>
  <c r="O28" i="63" s="1"/>
  <c r="N29" i="63"/>
  <c r="O29" i="63" s="1"/>
  <c r="N30" i="63"/>
  <c r="O30" i="63" s="1"/>
  <c r="N31" i="63"/>
  <c r="O31" i="63" s="1"/>
  <c r="N32" i="63"/>
  <c r="O32" i="63" s="1"/>
  <c r="N33" i="63"/>
  <c r="O33" i="63" s="1"/>
  <c r="N34" i="63"/>
  <c r="O34" i="63" s="1"/>
  <c r="N35" i="63"/>
  <c r="O35" i="63" s="1"/>
  <c r="N36" i="63"/>
  <c r="O36" i="63" s="1"/>
  <c r="N37" i="63"/>
  <c r="O37" i="63" s="1"/>
  <c r="N38" i="63"/>
  <c r="O38" i="63" s="1"/>
  <c r="N39" i="63"/>
  <c r="O39" i="63" s="1"/>
  <c r="N40" i="63"/>
  <c r="O40" i="63" s="1"/>
  <c r="N41" i="63"/>
  <c r="O41" i="63" s="1"/>
  <c r="N42" i="63"/>
  <c r="O42" i="63" s="1"/>
  <c r="N43" i="63"/>
  <c r="O43" i="63" s="1"/>
  <c r="N44" i="63"/>
  <c r="O44" i="63" s="1"/>
  <c r="N45" i="63"/>
  <c r="O45" i="63" s="1"/>
  <c r="N46" i="63"/>
  <c r="O46" i="63" s="1"/>
  <c r="N47" i="63"/>
  <c r="O47" i="63" s="1"/>
  <c r="N48" i="63"/>
  <c r="O48" i="63" s="1"/>
  <c r="N49" i="63"/>
  <c r="O49" i="63" s="1"/>
  <c r="N50" i="63"/>
  <c r="O50" i="63" s="1"/>
  <c r="N51" i="63"/>
  <c r="O51" i="63" s="1"/>
  <c r="N52" i="63"/>
  <c r="O52" i="63" s="1"/>
  <c r="N53" i="63"/>
  <c r="O53" i="63" s="1"/>
  <c r="N54" i="63"/>
  <c r="O54" i="63" s="1"/>
  <c r="N55" i="63"/>
  <c r="O55" i="63" s="1"/>
  <c r="N56" i="63"/>
  <c r="O56" i="63" s="1"/>
  <c r="N57" i="63"/>
  <c r="O57" i="63" s="1"/>
  <c r="N58" i="63"/>
  <c r="O58" i="63" s="1"/>
  <c r="N59" i="63"/>
  <c r="O59" i="63" s="1"/>
  <c r="N60" i="63"/>
  <c r="O60" i="63" s="1"/>
  <c r="N61" i="63"/>
  <c r="O61" i="63" s="1"/>
  <c r="N62" i="63"/>
  <c r="O62" i="63" s="1"/>
  <c r="N63" i="63"/>
  <c r="O63" i="63" s="1"/>
  <c r="N64" i="63"/>
  <c r="O64" i="63" s="1"/>
  <c r="N65" i="63"/>
  <c r="O65" i="63" s="1"/>
  <c r="N66" i="63"/>
  <c r="O66" i="63" s="1"/>
  <c r="N67" i="63"/>
  <c r="O67" i="63" s="1"/>
  <c r="N68" i="63"/>
  <c r="O68" i="63" s="1"/>
  <c r="N69" i="63"/>
  <c r="O69" i="63" s="1"/>
  <c r="N70" i="63"/>
  <c r="O70" i="63" s="1"/>
  <c r="N71" i="63"/>
  <c r="O71" i="63" s="1"/>
  <c r="N72" i="63"/>
  <c r="O72" i="63" s="1"/>
  <c r="N73" i="63"/>
  <c r="O73" i="63" s="1"/>
  <c r="N74" i="63"/>
  <c r="O74" i="63" s="1"/>
  <c r="N75" i="63"/>
  <c r="O75" i="63" s="1"/>
  <c r="N76" i="63"/>
  <c r="O76" i="63" s="1"/>
  <c r="N77" i="63"/>
  <c r="O77" i="63" s="1"/>
  <c r="N78" i="63"/>
  <c r="O78" i="63" s="1"/>
  <c r="N79" i="63"/>
  <c r="O79" i="63" s="1"/>
  <c r="N80" i="63"/>
  <c r="O80" i="63" s="1"/>
  <c r="N81" i="63"/>
  <c r="O81" i="63" s="1"/>
  <c r="N82" i="63"/>
  <c r="O82" i="63" s="1"/>
  <c r="N83" i="63"/>
  <c r="O83" i="63" s="1"/>
  <c r="N84" i="63"/>
  <c r="O84" i="63" s="1"/>
  <c r="N85" i="63"/>
  <c r="O85" i="63" s="1"/>
  <c r="N86" i="63"/>
  <c r="O86" i="63" s="1"/>
  <c r="N87" i="63"/>
  <c r="O87" i="63" s="1"/>
  <c r="N88" i="63"/>
  <c r="O88" i="63" s="1"/>
  <c r="N89" i="63"/>
  <c r="O89" i="63" s="1"/>
  <c r="N90" i="63"/>
  <c r="O90" i="63" s="1"/>
  <c r="N91" i="63"/>
  <c r="O91" i="63" s="1"/>
  <c r="N92" i="63"/>
  <c r="O92" i="63" s="1"/>
  <c r="N93" i="63"/>
  <c r="O93" i="63" s="1"/>
  <c r="N94" i="63"/>
  <c r="O94" i="63" s="1"/>
  <c r="N95" i="63"/>
  <c r="O95" i="63" s="1"/>
  <c r="N96" i="63"/>
  <c r="O96" i="63" s="1"/>
  <c r="N97" i="63"/>
  <c r="O97" i="63" s="1"/>
  <c r="N98" i="63"/>
  <c r="O98" i="63" s="1"/>
  <c r="N99" i="63"/>
  <c r="O99" i="63" s="1"/>
  <c r="N100" i="63"/>
  <c r="O100" i="63" s="1"/>
  <c r="N101" i="63"/>
  <c r="O101" i="63" s="1"/>
  <c r="N102" i="63"/>
  <c r="O102" i="63" s="1"/>
  <c r="N103" i="63"/>
  <c r="O103" i="63" s="1"/>
  <c r="N104" i="63"/>
  <c r="O104" i="63" s="1"/>
  <c r="N105" i="63"/>
  <c r="O105" i="63" s="1"/>
  <c r="N106" i="63"/>
  <c r="O106" i="63" s="1"/>
  <c r="N107" i="63"/>
  <c r="O107" i="63" s="1"/>
  <c r="N108" i="63"/>
  <c r="O108" i="63" s="1"/>
  <c r="N109" i="63"/>
  <c r="O109" i="63" s="1"/>
  <c r="N110" i="63"/>
  <c r="O110" i="63" s="1"/>
  <c r="N111" i="63"/>
  <c r="O111" i="63" s="1"/>
  <c r="N112" i="63"/>
  <c r="O112" i="63" s="1"/>
  <c r="N113" i="63"/>
  <c r="O113" i="63" s="1"/>
  <c r="N114" i="63"/>
  <c r="O114" i="63" s="1"/>
  <c r="N115" i="63"/>
  <c r="O115" i="63" s="1"/>
  <c r="N116" i="63"/>
  <c r="O116" i="63" s="1"/>
  <c r="N117" i="63"/>
  <c r="O117" i="63" s="1"/>
  <c r="N118" i="63"/>
  <c r="O118" i="63" s="1"/>
  <c r="N119" i="63"/>
  <c r="O119" i="63" s="1"/>
  <c r="N120" i="63"/>
  <c r="O120" i="63" s="1"/>
  <c r="N121" i="63"/>
  <c r="O121" i="63" s="1"/>
  <c r="N122" i="63"/>
  <c r="O122" i="63" s="1"/>
  <c r="N123" i="63"/>
  <c r="O123" i="63" s="1"/>
  <c r="N124" i="63"/>
  <c r="O124" i="63" s="1"/>
  <c r="N125" i="63"/>
  <c r="O125" i="63" s="1"/>
  <c r="N126" i="63"/>
  <c r="O126" i="63" s="1"/>
  <c r="N127" i="63"/>
  <c r="O127" i="63" s="1"/>
  <c r="N128" i="63"/>
  <c r="O128" i="63" s="1"/>
  <c r="N129" i="63"/>
  <c r="O129" i="63" s="1"/>
  <c r="N130" i="63"/>
  <c r="O130" i="63" s="1"/>
  <c r="N131" i="63"/>
  <c r="O131" i="63" s="1"/>
  <c r="N132" i="63"/>
  <c r="O132" i="63" s="1"/>
  <c r="N133" i="63"/>
  <c r="O133" i="63" s="1"/>
  <c r="N134" i="63"/>
  <c r="O134" i="63" s="1"/>
  <c r="N135" i="63"/>
  <c r="O135" i="63" s="1"/>
  <c r="N136" i="63"/>
  <c r="O136" i="63" s="1"/>
  <c r="N137" i="63"/>
  <c r="O137" i="63" s="1"/>
  <c r="N138" i="63"/>
  <c r="O138" i="63" s="1"/>
  <c r="N139" i="63"/>
  <c r="O139" i="63" s="1"/>
  <c r="N140" i="63"/>
  <c r="O140" i="63" s="1"/>
  <c r="N141" i="63"/>
  <c r="O141" i="63" s="1"/>
  <c r="N142" i="63"/>
  <c r="O142" i="63" s="1"/>
  <c r="N143" i="63"/>
  <c r="O143" i="63" s="1"/>
  <c r="N144" i="63"/>
  <c r="O144" i="63" s="1"/>
  <c r="N145" i="63"/>
  <c r="O145" i="63" s="1"/>
  <c r="N146" i="63"/>
  <c r="O146" i="63" s="1"/>
  <c r="N147" i="63"/>
  <c r="O147" i="63" s="1"/>
  <c r="N148" i="63"/>
  <c r="O148" i="63" s="1"/>
  <c r="N149" i="63"/>
  <c r="O149" i="63" s="1"/>
  <c r="N150" i="63"/>
  <c r="O150" i="63" s="1"/>
  <c r="N151" i="63"/>
  <c r="O151" i="63" s="1"/>
  <c r="N152" i="63"/>
  <c r="O152" i="63" s="1"/>
  <c r="N153" i="63"/>
  <c r="O153" i="63" s="1"/>
  <c r="N154" i="63"/>
  <c r="O154" i="63" s="1"/>
  <c r="N155" i="63"/>
  <c r="O155" i="63" s="1"/>
  <c r="N156" i="63"/>
  <c r="O156" i="63" s="1"/>
  <c r="N157" i="63"/>
  <c r="O157" i="63" s="1"/>
  <c r="N158" i="63"/>
  <c r="O158" i="63" s="1"/>
  <c r="N159" i="63"/>
  <c r="O159" i="63" s="1"/>
  <c r="N160" i="63"/>
  <c r="O160" i="63" s="1"/>
  <c r="N161" i="63"/>
  <c r="O161" i="63" s="1"/>
  <c r="N162" i="63"/>
  <c r="O162" i="63" s="1"/>
  <c r="N163" i="63"/>
  <c r="O163" i="63" s="1"/>
  <c r="N164" i="63"/>
  <c r="O164" i="63" s="1"/>
  <c r="N165" i="63"/>
  <c r="O165" i="63" s="1"/>
  <c r="N166" i="63"/>
  <c r="O166" i="63" s="1"/>
</calcChain>
</file>

<file path=xl/sharedStrings.xml><?xml version="1.0" encoding="utf-8"?>
<sst xmlns="http://schemas.openxmlformats.org/spreadsheetml/2006/main" count="890" uniqueCount="66">
  <si>
    <t>销售大区</t>
    <phoneticPr fontId="4" type="noConversion"/>
  </si>
  <si>
    <t>华南</t>
  </si>
  <si>
    <t>广西</t>
  </si>
  <si>
    <t>华东</t>
  </si>
  <si>
    <t>安徽</t>
  </si>
  <si>
    <t>广东</t>
  </si>
  <si>
    <t>江苏</t>
  </si>
  <si>
    <t>上海</t>
  </si>
  <si>
    <t>华中</t>
  </si>
  <si>
    <t>湖北</t>
  </si>
  <si>
    <t>海南</t>
  </si>
  <si>
    <t>浙江</t>
  </si>
  <si>
    <t>湖南</t>
  </si>
  <si>
    <t>河南</t>
  </si>
  <si>
    <t>华北</t>
  </si>
  <si>
    <t>北京</t>
  </si>
  <si>
    <t>天津</t>
  </si>
  <si>
    <t>河北</t>
  </si>
  <si>
    <t>福建</t>
  </si>
  <si>
    <t>江西</t>
  </si>
  <si>
    <t>日期</t>
    <phoneticPr fontId="4" type="noConversion"/>
  </si>
  <si>
    <t>省份</t>
    <phoneticPr fontId="4" type="noConversion"/>
  </si>
  <si>
    <t>产品名称</t>
  </si>
  <si>
    <t>销售员</t>
  </si>
  <si>
    <t>数量</t>
  </si>
  <si>
    <t>键盘</t>
  </si>
  <si>
    <t>无线网卡</t>
  </si>
  <si>
    <t>蓝牙适配器</t>
  </si>
  <si>
    <t>鼠标</t>
  </si>
  <si>
    <t>麦克风</t>
  </si>
  <si>
    <t>王伟</t>
  </si>
  <si>
    <t>DVD光驱</t>
  </si>
  <si>
    <t>SD存储卡</t>
  </si>
  <si>
    <t>手写板</t>
  </si>
  <si>
    <t>李芳</t>
  </si>
  <si>
    <t>孙林</t>
  </si>
  <si>
    <t>折扣</t>
  </si>
  <si>
    <t>成本</t>
  </si>
  <si>
    <t>标准单价</t>
  </si>
  <si>
    <t>成交金额</t>
  </si>
  <si>
    <t>利润</t>
  </si>
  <si>
    <t>部门</t>
    <phoneticPr fontId="4" type="noConversion"/>
  </si>
  <si>
    <t>营销中心</t>
  </si>
  <si>
    <t>工厂直销</t>
  </si>
  <si>
    <t>产品名称</t>
    <phoneticPr fontId="4" type="noConversion"/>
  </si>
  <si>
    <t>产品代码</t>
    <phoneticPr fontId="4" type="noConversion"/>
  </si>
  <si>
    <t>PC001</t>
  </si>
  <si>
    <t>PC001</t>
    <phoneticPr fontId="4" type="noConversion"/>
  </si>
  <si>
    <t>PC002</t>
  </si>
  <si>
    <t>PC003</t>
  </si>
  <si>
    <t>PC004</t>
  </si>
  <si>
    <t>PC005</t>
  </si>
  <si>
    <t>PC006</t>
  </si>
  <si>
    <t>PC007</t>
  </si>
  <si>
    <t>PC008</t>
  </si>
  <si>
    <t>产品代码</t>
    <phoneticPr fontId="4" type="noConversion"/>
  </si>
  <si>
    <t>张天宝</t>
  </si>
  <si>
    <t>李天一</t>
  </si>
  <si>
    <t>杨阳</t>
  </si>
  <si>
    <t>赵录</t>
  </si>
  <si>
    <t>周伟</t>
  </si>
  <si>
    <t>钱一阳</t>
  </si>
  <si>
    <t>销售员</t>
    <phoneticPr fontId="4" type="noConversion"/>
  </si>
  <si>
    <t>统计量</t>
    <phoneticPr fontId="4" type="noConversion"/>
  </si>
  <si>
    <t>成交金额</t>
    <phoneticPr fontId="4" type="noConversion"/>
  </si>
  <si>
    <t>统计六月份张天宝销售产品成交金额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</si>
</sst>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m/d/yy;@"/>
    <numFmt numFmtId="177" formatCode="yyyy/mm/dd"/>
  </numFmts>
  <fonts count="17" x14ac:knownFonts="1">
    <font>
      <sz val="11"/>
      <color theme="1"/>
      <name val="等线"/>
      <family val="2"/>
      <scheme val="minor"/>
    </font>
    <font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1"/>
      <color theme="1"/>
      <name val="Microsoft YaHei UI"/>
      <family val="2"/>
      <charset val="134"/>
    </font>
    <font>
      <sz val="11"/>
      <color theme="1"/>
      <name val="等线"/>
      <family val="2"/>
      <scheme val="minor"/>
    </font>
    <font>
      <b/>
      <sz val="9"/>
      <color theme="0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4"/>
      <color rgb="FF196B5B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2"/>
      <color theme="1"/>
      <name val="黑体"/>
      <family val="3"/>
      <charset val="134"/>
    </font>
    <font>
      <b/>
      <sz val="12"/>
      <color theme="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4"/>
      <color theme="0"/>
      <name val="Microsoft YaHei Light"/>
      <family val="2"/>
      <charset val="134"/>
    </font>
    <font>
      <sz val="14"/>
      <color theme="1"/>
      <name val="Microsoft YaHei Light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196B5B"/>
        <bgColor indexed="64"/>
      </patternFill>
    </fill>
    <fill>
      <patternFill patternType="solid">
        <fgColor rgb="FF39998D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3" fillId="0" borderId="0">
      <alignment vertical="center"/>
    </xf>
    <xf numFmtId="176" fontId="6" fillId="0" borderId="0">
      <alignment horizontal="left" indent="1"/>
    </xf>
    <xf numFmtId="0" fontId="6" fillId="0" borderId="0">
      <alignment horizontal="left" wrapText="1" indent="1"/>
    </xf>
    <xf numFmtId="4" fontId="6" fillId="0" borderId="0">
      <alignment horizontal="right" indent="1"/>
    </xf>
    <xf numFmtId="0" fontId="5" fillId="0" borderId="2" applyNumberFormat="0" applyFont="0" applyFill="0" applyAlignment="0">
      <alignment horizontal="left" vertical="center" wrapText="1"/>
    </xf>
    <xf numFmtId="9" fontId="6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38">
    <xf numFmtId="0" fontId="0" fillId="0" borderId="0" xfId="0"/>
    <xf numFmtId="0" fontId="2" fillId="0" borderId="0" xfId="8">
      <alignment vertical="center"/>
    </xf>
    <xf numFmtId="0" fontId="2" fillId="0" borderId="0" xfId="8" applyAlignment="1">
      <alignment horizontal="center" vertical="center"/>
    </xf>
    <xf numFmtId="0" fontId="2" fillId="0" borderId="0" xfId="8" applyAlignment="1">
      <alignment horizontal="left" vertical="center" indent="1"/>
    </xf>
    <xf numFmtId="9" fontId="2" fillId="0" borderId="0" xfId="7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8" applyFont="1">
      <alignment vertical="center"/>
    </xf>
    <xf numFmtId="0" fontId="2" fillId="0" borderId="0" xfId="0" applyFont="1" applyAlignment="1">
      <alignment horizontal="center" vertical="center"/>
    </xf>
    <xf numFmtId="0" fontId="10" fillId="0" borderId="1" xfId="0" applyFont="1" applyBorder="1"/>
    <xf numFmtId="0" fontId="11" fillId="0" borderId="1" xfId="0" applyFont="1" applyBorder="1"/>
    <xf numFmtId="0" fontId="12" fillId="0" borderId="1" xfId="0" applyFont="1" applyBorder="1"/>
    <xf numFmtId="0" fontId="1" fillId="0" borderId="3" xfId="8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center"/>
    </xf>
    <xf numFmtId="177" fontId="11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13" fillId="2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9" fontId="13" fillId="2" borderId="5" xfId="7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8" fillId="0" borderId="0" xfId="8" applyFont="1">
      <alignment vertical="center"/>
    </xf>
    <xf numFmtId="0" fontId="15" fillId="3" borderId="0" xfId="0" applyFont="1" applyFill="1" applyAlignment="1">
      <alignment horizontal="center"/>
    </xf>
    <xf numFmtId="0" fontId="16" fillId="0" borderId="1" xfId="0" applyFont="1" applyFill="1" applyBorder="1"/>
    <xf numFmtId="0" fontId="7" fillId="2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9" fontId="7" fillId="2" borderId="11" xfId="7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4" fontId="1" fillId="0" borderId="12" xfId="8" applyNumberFormat="1" applyFont="1" applyFill="1" applyBorder="1" applyAlignment="1">
      <alignment horizontal="center" vertical="center"/>
    </xf>
    <xf numFmtId="0" fontId="1" fillId="0" borderId="1" xfId="8" applyNumberFormat="1" applyFont="1" applyFill="1" applyBorder="1" applyAlignment="1">
      <alignment horizontal="center" vertical="center"/>
    </xf>
    <xf numFmtId="9" fontId="1" fillId="0" borderId="1" xfId="7" applyNumberFormat="1" applyFont="1" applyFill="1" applyBorder="1" applyAlignment="1">
      <alignment horizontal="center" vertical="center"/>
    </xf>
    <xf numFmtId="0" fontId="1" fillId="0" borderId="8" xfId="8" applyNumberFormat="1" applyFont="1" applyFill="1" applyBorder="1" applyAlignment="1">
      <alignment horizontal="center" vertical="center"/>
    </xf>
    <xf numFmtId="14" fontId="1" fillId="0" borderId="7" xfId="8" applyNumberFormat="1" applyFont="1" applyFill="1" applyBorder="1" applyAlignment="1">
      <alignment horizontal="center" vertical="center"/>
    </xf>
    <xf numFmtId="0" fontId="1" fillId="0" borderId="13" xfId="8" applyNumberFormat="1" applyFont="1" applyFill="1" applyBorder="1" applyAlignment="1">
      <alignment horizontal="center" vertical="center"/>
    </xf>
    <xf numFmtId="9" fontId="1" fillId="0" borderId="13" xfId="7" applyNumberFormat="1" applyFont="1" applyFill="1" applyBorder="1" applyAlignment="1">
      <alignment horizontal="center" vertical="center"/>
    </xf>
  </cellXfs>
  <cellStyles count="9">
    <cellStyle name="百分比" xfId="7" builtinId="5"/>
    <cellStyle name="表格编号" xfId="5" xr:uid="{6AF500A6-9CA6-4A09-9860-49896F225B70}"/>
    <cellStyle name="表格日期​​" xfId="3" xr:uid="{DD4055FF-4B15-4C4F-9359-D476096FE136}"/>
    <cellStyle name="表格详细信息" xfId="4" xr:uid="{8550874A-76D2-4329-B694-F08700FA5F65}"/>
    <cellStyle name="常规" xfId="0" builtinId="0"/>
    <cellStyle name="常规 2" xfId="1" xr:uid="{71F93D4E-0D1C-487B-B963-F772125A303F}"/>
    <cellStyle name="常规 3" xfId="2" xr:uid="{DDE29CCC-0B38-4D4D-A558-C05E43F3BEFE}"/>
    <cellStyle name="常规 4" xfId="8" xr:uid="{6900A842-F6CD-4C92-A077-FE583874E725}"/>
    <cellStyle name="图例的左边框" xfId="6" xr:uid="{7129C799-1F51-4040-86C1-21EE4BD591F1}"/>
  </cellStyles>
  <dxfs count="41"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alignment horizont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  <numFmt numFmtId="177" formatCode="yyyy/mm/dd"/>
      <alignment horizontal="center" textRotation="0" indent="0" justifyLastLine="0" shrinkToFit="0" readingOrder="0"/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1"/>
        <color theme="1"/>
        <name val="微软雅黑"/>
        <family val="2"/>
        <charset val="134"/>
        <scheme val="none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微软雅黑"/>
        <family val="2"/>
        <charset val="134"/>
        <scheme val="none"/>
      </font>
      <fill>
        <patternFill patternType="solid">
          <fgColor indexed="64"/>
          <bgColor rgb="FF196B5B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微软雅黑"/>
        <family val="2"/>
        <charset val="134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微软雅黑"/>
        <family val="2"/>
        <charset val="134"/>
        <scheme val="none"/>
      </font>
      <fill>
        <patternFill patternType="solid">
          <fgColor indexed="64"/>
          <bgColor rgb="FF196B5B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ont>
        <b/>
        <i val="0"/>
        <color theme="1"/>
      </font>
      <fill>
        <patternFill patternType="none">
          <bgColor auto="1"/>
        </patternFill>
      </fill>
      <border>
        <left/>
        <right/>
        <top style="thin">
          <color theme="0" tint="-0.14996795556505021"/>
        </top>
        <bottom style="thin">
          <color theme="1" tint="0.499984740745262"/>
        </bottom>
        <vertical style="thin">
          <color theme="0" tint="-0.14996795556505021"/>
        </vertical>
        <horizontal/>
      </border>
    </dxf>
    <dxf>
      <font>
        <b/>
        <i val="0"/>
        <color theme="1"/>
      </font>
      <fill>
        <patternFill patternType="none">
          <bgColor auto="1"/>
        </patternFill>
      </fill>
      <border>
        <left/>
        <right/>
        <top style="thin">
          <color theme="1" tint="0.499984740745262"/>
        </top>
        <bottom style="thin">
          <color theme="0" tint="-0.14996795556505021"/>
        </bottom>
        <vertical/>
        <horizontal/>
      </border>
    </dxf>
    <dxf>
      <font>
        <b val="0"/>
        <i val="0"/>
        <color theme="1"/>
      </font>
      <fill>
        <patternFill patternType="none">
          <bgColor auto="1"/>
        </patternFill>
      </fill>
      <border diagonalUp="1" diagonalDown="0">
        <left/>
        <right/>
        <top/>
        <bottom/>
        <diagonal style="thin">
          <color theme="0" tint="-0.14993743705557422"/>
        </diagonal>
        <vertical style="thin">
          <color theme="0" tint="-0.14993743705557422"/>
        </vertical>
        <horizontal style="thin">
          <color theme="0" tint="-0.14993743705557422"/>
        </horizontal>
      </border>
    </dxf>
  </dxfs>
  <tableStyles count="1" defaultTableStyle="TableStyleMedium2" defaultPivotStyle="PivotStyleLight16">
    <tableStyle name="摘要表" pivot="0" count="6" xr9:uid="{4F6C31BD-FDE2-4AA2-BF11-DE2A71147511}">
      <tableStyleElement type="wholeTable" dxfId="40"/>
      <tableStyleElement type="headerRow" dxfId="39"/>
      <tableStyleElement type="totalRow" dxfId="38"/>
      <tableStyleElement type="firstColumn" dxfId="37"/>
      <tableStyleElement type="lastColumn" dxfId="36"/>
      <tableStyleElement type="firstColumnStripe" dxfId="35"/>
    </tableStyle>
  </tableStyles>
  <colors>
    <mruColors>
      <color rgb="FF39998D"/>
      <color rgb="FF196B5B"/>
      <color rgb="FFECF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114264</xdr:colOff>
      <xdr:row>14</xdr:row>
      <xdr:rowOff>136030</xdr:rowOff>
    </xdr:from>
    <xdr:to>
      <xdr:col>21</xdr:col>
      <xdr:colOff>174856</xdr:colOff>
      <xdr:row>49</xdr:row>
      <xdr:rowOff>136031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3510AAB2-ADA1-426D-9EC8-4D7BA5D28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64" y="2646148"/>
          <a:ext cx="16017768" cy="62752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816804</xdr:colOff>
      <xdr:row>6</xdr:row>
      <xdr:rowOff>171450</xdr:rowOff>
    </xdr:from>
    <xdr:to>
      <xdr:col>17</xdr:col>
      <xdr:colOff>616901</xdr:colOff>
      <xdr:row>32</xdr:row>
      <xdr:rowOff>217842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ABFF0619-4F58-4977-8EA7-DD0A05358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0629" y="1543050"/>
          <a:ext cx="11687297" cy="648529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FB067EB-4654-4D6B-9059-C293968BC145}" name="表2" displayName="表2" ref="C1:O201" totalsRowShown="0" headerRowDxfId="34" dataDxfId="32" headerRowBorderDxfId="33" tableBorderDxfId="31" totalsRowBorderDxfId="30" dataCellStyle="常规 4">
  <tableColumns count="13">
    <tableColumn id="1" xr3:uid="{68C22143-FA8E-4E2B-82FB-6BC8E9E2BA78}" name="日期" dataDxfId="29" dataCellStyle="常规 4"/>
    <tableColumn id="2" xr3:uid="{83039840-CD73-4FD5-ABD6-CF9E9CDB7653}" name="销售大区" dataDxfId="28" dataCellStyle="常规 4"/>
    <tableColumn id="3" xr3:uid="{0FD08D44-30FD-436B-B4C1-B1A3952903A2}" name="省份" dataDxfId="27" dataCellStyle="常规 4"/>
    <tableColumn id="4" xr3:uid="{1AFFA8A0-58D4-409C-B69F-D22403A271B0}" name="产品代码" dataDxfId="26" dataCellStyle="常规 4"/>
    <tableColumn id="5" xr3:uid="{912E7E1C-53EF-4A7A-B48D-6403AF939D48}" name="产品名称" dataDxfId="25" dataCellStyle="常规 4"/>
    <tableColumn id="6" xr3:uid="{CC620F79-7407-4B49-8EF0-CA4D24F1BDAC}" name="部门" dataDxfId="24" dataCellStyle="常规 4"/>
    <tableColumn id="7" xr3:uid="{B34A2CB3-8ABA-478B-92B7-CA8FE9F08AAE}" name="销售员" dataDxfId="23" dataCellStyle="常规 4"/>
    <tableColumn id="8" xr3:uid="{4B8CBF82-8B7A-4CA4-93FF-770CD4B243E8}" name="数量" dataDxfId="22" dataCellStyle="常规 4"/>
    <tableColumn id="9" xr3:uid="{79E168C0-3678-4CA1-A621-8474E6B9821E}" name="折扣" dataDxfId="21" dataCellStyle="百分比"/>
    <tableColumn id="10" xr3:uid="{4A369A71-D1F0-4D0C-937A-23C0DAB57F03}" name="成本" dataDxfId="20" dataCellStyle="常规 4"/>
    <tableColumn id="11" xr3:uid="{E84AECAE-72C3-42DA-A207-43617B5E246C}" name="标准单价" dataDxfId="19" dataCellStyle="常规 4"/>
    <tableColumn id="12" xr3:uid="{79A87591-1EB3-45EB-A0FA-10BE732D802A}" name="成交金额" dataDxfId="18" dataCellStyle="常规 4"/>
    <tableColumn id="13" xr3:uid="{96F8CE10-ECAC-4D8D-B9D8-3B1F0142656D}" name="利润" dataDxfId="17" dataCellStyle="常规 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343BF0F-32E8-4CFF-9C1A-25D223399F0A}" name="表3" displayName="表3" ref="B4:N43" totalsRowShown="0" headerRowDxfId="16" dataDxfId="14" headerRowBorderDxfId="15" tableBorderDxfId="13">
  <tableColumns count="13">
    <tableColumn id="1" xr3:uid="{DE076851-08F4-4F22-9DBD-B7E67EA77CE9}" name="日期" dataDxfId="12"/>
    <tableColumn id="2" xr3:uid="{FDCC6036-1DC6-4BF0-8866-7178E7932119}" name="销售大区" dataDxfId="11"/>
    <tableColumn id="3" xr3:uid="{D5027589-8BC5-44B7-9304-36D82D61D136}" name="省份" dataDxfId="10"/>
    <tableColumn id="4" xr3:uid="{8EAC65D0-8939-4F3F-8795-74A3EB46D08F}" name="产品代码" dataDxfId="9"/>
    <tableColumn id="5" xr3:uid="{1F3643FA-B259-4519-81B7-C7E3024B38AB}" name="产品名称" dataDxfId="8"/>
    <tableColumn id="6" xr3:uid="{1652154B-D203-430C-AA8D-120B09CBD18B}" name="部门" dataDxfId="7"/>
    <tableColumn id="7" xr3:uid="{F9CD3E1A-CA7F-4744-AA37-7CD114A6EE1E}" name="销售员" dataDxfId="6"/>
    <tableColumn id="8" xr3:uid="{B9B8730F-C184-44FB-B436-608500E6546E}" name="数量" dataDxfId="5"/>
    <tableColumn id="9" xr3:uid="{3DA248B9-E365-49C5-80E7-EBCD38EB0F5C}" name="折扣" dataDxfId="4"/>
    <tableColumn id="10" xr3:uid="{F8238F91-6ECC-4445-B769-09AEBE48DCF4}" name="成本" dataDxfId="3"/>
    <tableColumn id="11" xr3:uid="{F736B4AF-0F8A-4507-B0F7-608205813BE7}" name="标准单价" dataDxfId="2"/>
    <tableColumn id="12" xr3:uid="{A5D39AA9-D669-4393-8749-CA40BE7AB975}" name="成交金额" dataDxfId="1"/>
    <tableColumn id="13" xr3:uid="{81E80C04-9577-4E8B-A25B-9F54482F09CE}" name="利润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FAE6F-669C-4E8A-AB90-ABBF5A295DB0}">
  <sheetPr>
    <tabColor rgb="FF196B5B"/>
  </sheetPr>
  <dimension ref="A1:Q201"/>
  <sheetViews>
    <sheetView showGridLines="0" tabSelected="1" workbookViewId="0">
      <pane xSplit="5" ySplit="1" topLeftCell="F2" activePane="bottomRight" state="frozen"/>
      <selection pane="topRight" activeCell="D1" sqref="D1"/>
      <selection pane="bottomLeft" activeCell="A2" sqref="A2"/>
      <selection pane="bottomRight" activeCell="Q4" sqref="Q4"/>
    </sheetView>
  </sheetViews>
  <sheetFormatPr defaultColWidth="9" defaultRowHeight="13.9" x14ac:dyDescent="0.4"/>
  <cols>
    <col min="1" max="2" width="1.46484375" style="24" customWidth="1"/>
    <col min="3" max="3" width="10" style="2" bestFit="1" customWidth="1"/>
    <col min="4" max="4" width="9.46484375" style="3" bestFit="1" customWidth="1"/>
    <col min="5" max="6" width="11" style="3" customWidth="1"/>
    <col min="7" max="7" width="11.46484375" style="3" bestFit="1" customWidth="1"/>
    <col min="8" max="8" width="9.1328125" style="3" customWidth="1"/>
    <col min="9" max="9" width="9.46484375" style="3" bestFit="1" customWidth="1"/>
    <col min="10" max="10" width="10.265625" style="2" bestFit="1" customWidth="1"/>
    <col min="11" max="11" width="11.265625" style="4" bestFit="1" customWidth="1"/>
    <col min="12" max="12" width="8.46484375" style="2" bestFit="1" customWidth="1"/>
    <col min="13" max="14" width="11.46484375" style="2" bestFit="1" customWidth="1"/>
    <col min="15" max="15" width="9.265625" style="2" bestFit="1" customWidth="1"/>
    <col min="16" max="16" width="1.3984375" style="1" customWidth="1"/>
    <col min="17" max="16384" width="9" style="1"/>
  </cols>
  <sheetData>
    <row r="1" spans="3:17" ht="21.75" customHeight="1" x14ac:dyDescent="0.4">
      <c r="C1" s="27" t="s">
        <v>20</v>
      </c>
      <c r="D1" s="28" t="s">
        <v>0</v>
      </c>
      <c r="E1" s="28" t="s">
        <v>21</v>
      </c>
      <c r="F1" s="28" t="s">
        <v>55</v>
      </c>
      <c r="G1" s="28" t="s">
        <v>22</v>
      </c>
      <c r="H1" s="28" t="s">
        <v>41</v>
      </c>
      <c r="I1" s="28" t="s">
        <v>23</v>
      </c>
      <c r="J1" s="28" t="s">
        <v>24</v>
      </c>
      <c r="K1" s="29" t="s">
        <v>36</v>
      </c>
      <c r="L1" s="28" t="s">
        <v>37</v>
      </c>
      <c r="M1" s="28" t="s">
        <v>38</v>
      </c>
      <c r="N1" s="28" t="s">
        <v>39</v>
      </c>
      <c r="O1" s="30" t="s">
        <v>40</v>
      </c>
      <c r="Q1" s="6"/>
    </row>
    <row r="2" spans="3:17" x14ac:dyDescent="0.4">
      <c r="C2" s="31">
        <v>43831</v>
      </c>
      <c r="D2" s="32"/>
      <c r="E2" s="32" t="s">
        <v>2</v>
      </c>
      <c r="F2" s="32" t="s">
        <v>49</v>
      </c>
      <c r="G2" s="32"/>
      <c r="H2" s="32" t="s">
        <v>42</v>
      </c>
      <c r="I2" s="32" t="s">
        <v>56</v>
      </c>
      <c r="J2" s="32">
        <v>120</v>
      </c>
      <c r="K2" s="33">
        <v>0.14000000000000001</v>
      </c>
      <c r="L2" s="32">
        <v>135</v>
      </c>
      <c r="M2" s="32">
        <v>180</v>
      </c>
      <c r="N2" s="32">
        <f>J2*M2*(1-K2)</f>
        <v>18576</v>
      </c>
      <c r="O2" s="34">
        <f>N2-J2*L2</f>
        <v>2376</v>
      </c>
    </row>
    <row r="3" spans="3:17" x14ac:dyDescent="0.4">
      <c r="C3" s="31">
        <v>43832</v>
      </c>
      <c r="D3" s="32"/>
      <c r="E3" s="32" t="s">
        <v>4</v>
      </c>
      <c r="F3" s="32" t="s">
        <v>54</v>
      </c>
      <c r="G3" s="32"/>
      <c r="H3" s="32" t="s">
        <v>42</v>
      </c>
      <c r="I3" s="32" t="s">
        <v>56</v>
      </c>
      <c r="J3" s="32">
        <v>10</v>
      </c>
      <c r="K3" s="33">
        <v>0.2</v>
      </c>
      <c r="L3" s="32">
        <v>133.5</v>
      </c>
      <c r="M3" s="32">
        <v>178</v>
      </c>
      <c r="N3" s="32">
        <f t="shared" ref="N3:N66" si="0">J3*M3*(1-K3)</f>
        <v>1424</v>
      </c>
      <c r="O3" s="34">
        <f t="shared" ref="O3:O66" si="1">N3-J3*L3</f>
        <v>89</v>
      </c>
    </row>
    <row r="4" spans="3:17" ht="17.25" customHeight="1" x14ac:dyDescent="0.4">
      <c r="C4" s="31">
        <v>43832</v>
      </c>
      <c r="D4" s="32"/>
      <c r="E4" s="32" t="s">
        <v>5</v>
      </c>
      <c r="F4" s="32" t="s">
        <v>50</v>
      </c>
      <c r="G4" s="32"/>
      <c r="H4" s="32" t="s">
        <v>42</v>
      </c>
      <c r="I4" s="32" t="s">
        <v>57</v>
      </c>
      <c r="J4" s="32">
        <v>61</v>
      </c>
      <c r="K4" s="33">
        <v>0.12</v>
      </c>
      <c r="L4" s="32">
        <v>81</v>
      </c>
      <c r="M4" s="32">
        <v>108</v>
      </c>
      <c r="N4" s="32">
        <f t="shared" si="0"/>
        <v>5797.44</v>
      </c>
      <c r="O4" s="34">
        <f t="shared" si="1"/>
        <v>856.4399999999996</v>
      </c>
    </row>
    <row r="5" spans="3:17" x14ac:dyDescent="0.4">
      <c r="C5" s="31">
        <v>43833</v>
      </c>
      <c r="D5" s="32"/>
      <c r="E5" s="32" t="s">
        <v>6</v>
      </c>
      <c r="F5" s="32" t="s">
        <v>50</v>
      </c>
      <c r="G5" s="32"/>
      <c r="H5" s="32" t="s">
        <v>42</v>
      </c>
      <c r="I5" s="32" t="s">
        <v>58</v>
      </c>
      <c r="J5" s="32">
        <v>18</v>
      </c>
      <c r="K5" s="33">
        <v>0.09</v>
      </c>
      <c r="L5" s="32">
        <v>81</v>
      </c>
      <c r="M5" s="32">
        <v>108</v>
      </c>
      <c r="N5" s="32">
        <f t="shared" si="0"/>
        <v>1769.04</v>
      </c>
      <c r="O5" s="34">
        <f t="shared" si="1"/>
        <v>311.03999999999996</v>
      </c>
    </row>
    <row r="6" spans="3:17" x14ac:dyDescent="0.4">
      <c r="C6" s="31">
        <v>43833</v>
      </c>
      <c r="D6" s="32"/>
      <c r="E6" s="32" t="s">
        <v>6</v>
      </c>
      <c r="F6" s="32" t="s">
        <v>50</v>
      </c>
      <c r="G6" s="32"/>
      <c r="H6" s="32" t="s">
        <v>42</v>
      </c>
      <c r="I6" s="32" t="s">
        <v>58</v>
      </c>
      <c r="J6" s="32">
        <v>39</v>
      </c>
      <c r="K6" s="33">
        <v>0.06</v>
      </c>
      <c r="L6" s="32">
        <v>81</v>
      </c>
      <c r="M6" s="32">
        <v>108</v>
      </c>
      <c r="N6" s="32">
        <f t="shared" si="0"/>
        <v>3959.2799999999997</v>
      </c>
      <c r="O6" s="34">
        <f t="shared" si="1"/>
        <v>800.27999999999975</v>
      </c>
    </row>
    <row r="7" spans="3:17" x14ac:dyDescent="0.4">
      <c r="C7" s="31">
        <v>43836</v>
      </c>
      <c r="D7" s="32"/>
      <c r="E7" s="32" t="s">
        <v>7</v>
      </c>
      <c r="F7" s="32" t="s">
        <v>49</v>
      </c>
      <c r="G7" s="32"/>
      <c r="H7" s="32" t="s">
        <v>42</v>
      </c>
      <c r="I7" s="32" t="s">
        <v>59</v>
      </c>
      <c r="J7" s="32">
        <v>20</v>
      </c>
      <c r="K7" s="33">
        <v>0.19</v>
      </c>
      <c r="L7" s="32">
        <v>135</v>
      </c>
      <c r="M7" s="32">
        <v>180</v>
      </c>
      <c r="N7" s="32">
        <f t="shared" si="0"/>
        <v>2916</v>
      </c>
      <c r="O7" s="34">
        <f t="shared" si="1"/>
        <v>216</v>
      </c>
    </row>
    <row r="8" spans="3:17" x14ac:dyDescent="0.4">
      <c r="C8" s="31">
        <v>43836</v>
      </c>
      <c r="D8" s="32"/>
      <c r="E8" s="32" t="s">
        <v>5</v>
      </c>
      <c r="F8" s="32" t="s">
        <v>53</v>
      </c>
      <c r="G8" s="32"/>
      <c r="H8" s="32" t="s">
        <v>42</v>
      </c>
      <c r="I8" s="32" t="s">
        <v>58</v>
      </c>
      <c r="J8" s="32">
        <v>16</v>
      </c>
      <c r="K8" s="33">
        <v>0.25</v>
      </c>
      <c r="L8" s="32">
        <v>224.25</v>
      </c>
      <c r="M8" s="32">
        <v>299</v>
      </c>
      <c r="N8" s="32">
        <f t="shared" si="0"/>
        <v>3588</v>
      </c>
      <c r="O8" s="34">
        <f t="shared" si="1"/>
        <v>0</v>
      </c>
    </row>
    <row r="9" spans="3:17" x14ac:dyDescent="0.4">
      <c r="C9" s="31">
        <v>43839</v>
      </c>
      <c r="D9" s="32"/>
      <c r="E9" s="32" t="s">
        <v>9</v>
      </c>
      <c r="F9" s="32" t="s">
        <v>51</v>
      </c>
      <c r="G9" s="32"/>
      <c r="H9" s="32" t="s">
        <v>42</v>
      </c>
      <c r="I9" s="32" t="s">
        <v>30</v>
      </c>
      <c r="J9" s="32">
        <v>47</v>
      </c>
      <c r="K9" s="33">
        <v>0.02</v>
      </c>
      <c r="L9" s="32">
        <v>74.25</v>
      </c>
      <c r="M9" s="32">
        <v>99</v>
      </c>
      <c r="N9" s="32">
        <f t="shared" si="0"/>
        <v>4559.9399999999996</v>
      </c>
      <c r="O9" s="34">
        <f t="shared" si="1"/>
        <v>1070.1899999999996</v>
      </c>
    </row>
    <row r="10" spans="3:17" x14ac:dyDescent="0.4">
      <c r="C10" s="31">
        <v>43839</v>
      </c>
      <c r="D10" s="32"/>
      <c r="E10" s="32" t="s">
        <v>10</v>
      </c>
      <c r="F10" s="32" t="s">
        <v>46</v>
      </c>
      <c r="G10" s="32"/>
      <c r="H10" s="32" t="s">
        <v>42</v>
      </c>
      <c r="I10" s="32" t="s">
        <v>58</v>
      </c>
      <c r="J10" s="32">
        <v>48</v>
      </c>
      <c r="K10" s="33">
        <v>0.11</v>
      </c>
      <c r="L10" s="32">
        <v>180</v>
      </c>
      <c r="M10" s="32">
        <v>240</v>
      </c>
      <c r="N10" s="32">
        <f t="shared" si="0"/>
        <v>10252.799999999999</v>
      </c>
      <c r="O10" s="34">
        <f t="shared" si="1"/>
        <v>1612.7999999999993</v>
      </c>
    </row>
    <row r="11" spans="3:17" x14ac:dyDescent="0.4">
      <c r="C11" s="31">
        <v>43839</v>
      </c>
      <c r="D11" s="32"/>
      <c r="E11" s="32" t="s">
        <v>5</v>
      </c>
      <c r="F11" s="32" t="s">
        <v>48</v>
      </c>
      <c r="G11" s="32"/>
      <c r="H11" s="32" t="s">
        <v>42</v>
      </c>
      <c r="I11" s="32" t="s">
        <v>60</v>
      </c>
      <c r="J11" s="32">
        <v>20</v>
      </c>
      <c r="K11" s="33">
        <v>0.04</v>
      </c>
      <c r="L11" s="32">
        <v>217.5</v>
      </c>
      <c r="M11" s="32">
        <v>290</v>
      </c>
      <c r="N11" s="32">
        <f t="shared" si="0"/>
        <v>5568</v>
      </c>
      <c r="O11" s="34">
        <f t="shared" si="1"/>
        <v>1218</v>
      </c>
    </row>
    <row r="12" spans="3:17" x14ac:dyDescent="0.4">
      <c r="C12" s="31">
        <v>43841</v>
      </c>
      <c r="D12" s="32"/>
      <c r="E12" s="32" t="s">
        <v>6</v>
      </c>
      <c r="F12" s="32" t="s">
        <v>52</v>
      </c>
      <c r="G12" s="32"/>
      <c r="H12" s="32" t="s">
        <v>43</v>
      </c>
      <c r="I12" s="32" t="s">
        <v>34</v>
      </c>
      <c r="J12" s="32">
        <v>14</v>
      </c>
      <c r="K12" s="33">
        <v>0.1</v>
      </c>
      <c r="L12" s="32">
        <v>142.5</v>
      </c>
      <c r="M12" s="32">
        <v>190</v>
      </c>
      <c r="N12" s="32">
        <f t="shared" si="0"/>
        <v>2394</v>
      </c>
      <c r="O12" s="34">
        <f t="shared" si="1"/>
        <v>399</v>
      </c>
    </row>
    <row r="13" spans="3:17" x14ac:dyDescent="0.4">
      <c r="C13" s="31">
        <v>43844</v>
      </c>
      <c r="D13" s="32"/>
      <c r="E13" s="32" t="s">
        <v>2</v>
      </c>
      <c r="F13" s="32" t="s">
        <v>52</v>
      </c>
      <c r="G13" s="32"/>
      <c r="H13" s="32" t="s">
        <v>42</v>
      </c>
      <c r="I13" s="32" t="s">
        <v>60</v>
      </c>
      <c r="J13" s="32">
        <v>43</v>
      </c>
      <c r="K13" s="33">
        <v>0.02</v>
      </c>
      <c r="L13" s="32">
        <v>142.5</v>
      </c>
      <c r="M13" s="32">
        <v>190</v>
      </c>
      <c r="N13" s="32">
        <f t="shared" si="0"/>
        <v>8006.5999999999995</v>
      </c>
      <c r="O13" s="34">
        <f t="shared" si="1"/>
        <v>1879.0999999999995</v>
      </c>
    </row>
    <row r="14" spans="3:17" x14ac:dyDescent="0.4">
      <c r="C14" s="31">
        <v>43845</v>
      </c>
      <c r="D14" s="32"/>
      <c r="E14" s="32" t="s">
        <v>5</v>
      </c>
      <c r="F14" s="32" t="s">
        <v>46</v>
      </c>
      <c r="G14" s="32"/>
      <c r="H14" s="32" t="s">
        <v>42</v>
      </c>
      <c r="I14" s="32" t="s">
        <v>56</v>
      </c>
      <c r="J14" s="32">
        <v>40</v>
      </c>
      <c r="K14" s="33">
        <v>0.08</v>
      </c>
      <c r="L14" s="32">
        <v>180</v>
      </c>
      <c r="M14" s="32">
        <v>240</v>
      </c>
      <c r="N14" s="32">
        <f t="shared" si="0"/>
        <v>8832</v>
      </c>
      <c r="O14" s="34">
        <f t="shared" si="1"/>
        <v>1632</v>
      </c>
    </row>
    <row r="15" spans="3:17" x14ac:dyDescent="0.4">
      <c r="C15" s="31">
        <v>43846</v>
      </c>
      <c r="D15" s="32"/>
      <c r="E15" s="32" t="s">
        <v>10</v>
      </c>
      <c r="F15" s="32" t="s">
        <v>48</v>
      </c>
      <c r="G15" s="32"/>
      <c r="H15" s="32" t="s">
        <v>42</v>
      </c>
      <c r="I15" s="32" t="s">
        <v>56</v>
      </c>
      <c r="J15" s="32">
        <v>15</v>
      </c>
      <c r="K15" s="33">
        <v>0.04</v>
      </c>
      <c r="L15" s="32">
        <v>217.5</v>
      </c>
      <c r="M15" s="32">
        <v>290</v>
      </c>
      <c r="N15" s="32">
        <f t="shared" si="0"/>
        <v>4176</v>
      </c>
      <c r="O15" s="34">
        <f t="shared" si="1"/>
        <v>913.5</v>
      </c>
    </row>
    <row r="16" spans="3:17" x14ac:dyDescent="0.4">
      <c r="C16" s="31">
        <v>43851</v>
      </c>
      <c r="D16" s="32"/>
      <c r="E16" s="32" t="s">
        <v>11</v>
      </c>
      <c r="F16" s="32" t="s">
        <v>46</v>
      </c>
      <c r="G16" s="32"/>
      <c r="H16" s="32" t="s">
        <v>42</v>
      </c>
      <c r="I16" s="32" t="s">
        <v>57</v>
      </c>
      <c r="J16" s="32">
        <v>32</v>
      </c>
      <c r="K16" s="33">
        <v>0.03</v>
      </c>
      <c r="L16" s="32">
        <v>180</v>
      </c>
      <c r="M16" s="32">
        <v>240</v>
      </c>
      <c r="N16" s="32">
        <f t="shared" si="0"/>
        <v>7449.5999999999995</v>
      </c>
      <c r="O16" s="34">
        <f t="shared" si="1"/>
        <v>1689.5999999999995</v>
      </c>
    </row>
    <row r="17" spans="3:15" x14ac:dyDescent="0.4">
      <c r="C17" s="31">
        <v>43853</v>
      </c>
      <c r="D17" s="32"/>
      <c r="E17" s="32" t="s">
        <v>5</v>
      </c>
      <c r="F17" s="32" t="s">
        <v>48</v>
      </c>
      <c r="G17" s="32"/>
      <c r="H17" s="32" t="s">
        <v>43</v>
      </c>
      <c r="I17" s="32" t="s">
        <v>61</v>
      </c>
      <c r="J17" s="32">
        <v>9</v>
      </c>
      <c r="K17" s="33">
        <v>0.14000000000000001</v>
      </c>
      <c r="L17" s="32">
        <v>217.5</v>
      </c>
      <c r="M17" s="32">
        <v>290</v>
      </c>
      <c r="N17" s="32">
        <f t="shared" si="0"/>
        <v>2244.6</v>
      </c>
      <c r="O17" s="34">
        <f t="shared" si="1"/>
        <v>287.09999999999991</v>
      </c>
    </row>
    <row r="18" spans="3:15" x14ac:dyDescent="0.4">
      <c r="C18" s="31">
        <v>43855</v>
      </c>
      <c r="D18" s="32"/>
      <c r="E18" s="32" t="s">
        <v>9</v>
      </c>
      <c r="F18" s="32" t="s">
        <v>53</v>
      </c>
      <c r="G18" s="32"/>
      <c r="H18" s="32" t="s">
        <v>42</v>
      </c>
      <c r="I18" s="32" t="s">
        <v>58</v>
      </c>
      <c r="J18" s="32">
        <v>52</v>
      </c>
      <c r="K18" s="33">
        <v>0.28000000000000003</v>
      </c>
      <c r="L18" s="32">
        <v>224.25</v>
      </c>
      <c r="M18" s="32">
        <v>299</v>
      </c>
      <c r="N18" s="32">
        <f t="shared" si="0"/>
        <v>11194.56</v>
      </c>
      <c r="O18" s="34">
        <f t="shared" si="1"/>
        <v>-466.44000000000051</v>
      </c>
    </row>
    <row r="19" spans="3:15" x14ac:dyDescent="0.4">
      <c r="C19" s="31">
        <v>43855</v>
      </c>
      <c r="D19" s="32"/>
      <c r="E19" s="32" t="s">
        <v>12</v>
      </c>
      <c r="F19" s="32" t="s">
        <v>53</v>
      </c>
      <c r="G19" s="32"/>
      <c r="H19" s="32" t="s">
        <v>42</v>
      </c>
      <c r="I19" s="32" t="s">
        <v>59</v>
      </c>
      <c r="J19" s="32">
        <v>6</v>
      </c>
      <c r="K19" s="33">
        <v>0.25</v>
      </c>
      <c r="L19" s="32">
        <v>224.25</v>
      </c>
      <c r="M19" s="32">
        <v>299</v>
      </c>
      <c r="N19" s="32">
        <f t="shared" si="0"/>
        <v>1345.5</v>
      </c>
      <c r="O19" s="34">
        <f t="shared" si="1"/>
        <v>0</v>
      </c>
    </row>
    <row r="20" spans="3:15" x14ac:dyDescent="0.4">
      <c r="C20" s="31">
        <v>43858</v>
      </c>
      <c r="D20" s="32"/>
      <c r="E20" s="32" t="s">
        <v>7</v>
      </c>
      <c r="F20" s="32" t="s">
        <v>51</v>
      </c>
      <c r="G20" s="32"/>
      <c r="H20" s="32" t="s">
        <v>43</v>
      </c>
      <c r="I20" s="32" t="s">
        <v>61</v>
      </c>
      <c r="J20" s="32">
        <v>4</v>
      </c>
      <c r="K20" s="33">
        <v>0.17</v>
      </c>
      <c r="L20" s="32">
        <v>74.25</v>
      </c>
      <c r="M20" s="32">
        <v>99</v>
      </c>
      <c r="N20" s="32">
        <f t="shared" si="0"/>
        <v>328.68</v>
      </c>
      <c r="O20" s="34">
        <f t="shared" si="1"/>
        <v>31.680000000000007</v>
      </c>
    </row>
    <row r="21" spans="3:15" x14ac:dyDescent="0.4">
      <c r="C21" s="31">
        <v>43858</v>
      </c>
      <c r="D21" s="32"/>
      <c r="E21" s="32" t="s">
        <v>10</v>
      </c>
      <c r="F21" s="32" t="s">
        <v>51</v>
      </c>
      <c r="G21" s="32"/>
      <c r="H21" s="32" t="s">
        <v>42</v>
      </c>
      <c r="I21" s="32" t="s">
        <v>59</v>
      </c>
      <c r="J21" s="32">
        <v>62</v>
      </c>
      <c r="K21" s="33">
        <v>0.15</v>
      </c>
      <c r="L21" s="32">
        <v>74.25</v>
      </c>
      <c r="M21" s="32">
        <v>99</v>
      </c>
      <c r="N21" s="32">
        <f t="shared" si="0"/>
        <v>5217.3</v>
      </c>
      <c r="O21" s="34">
        <f t="shared" si="1"/>
        <v>613.80000000000018</v>
      </c>
    </row>
    <row r="22" spans="3:15" x14ac:dyDescent="0.4">
      <c r="C22" s="31">
        <v>43859</v>
      </c>
      <c r="D22" s="32"/>
      <c r="E22" s="32" t="s">
        <v>13</v>
      </c>
      <c r="F22" s="32" t="s">
        <v>50</v>
      </c>
      <c r="G22" s="32"/>
      <c r="H22" s="32" t="s">
        <v>42</v>
      </c>
      <c r="I22" s="32" t="s">
        <v>56</v>
      </c>
      <c r="J22" s="32">
        <v>51</v>
      </c>
      <c r="K22" s="33">
        <v>0.13</v>
      </c>
      <c r="L22" s="32">
        <v>81</v>
      </c>
      <c r="M22" s="32">
        <v>108</v>
      </c>
      <c r="N22" s="32">
        <f t="shared" si="0"/>
        <v>4791.96</v>
      </c>
      <c r="O22" s="34">
        <f t="shared" si="1"/>
        <v>660.96</v>
      </c>
    </row>
    <row r="23" spans="3:15" x14ac:dyDescent="0.4">
      <c r="C23" s="31">
        <v>43860</v>
      </c>
      <c r="D23" s="32"/>
      <c r="E23" s="32" t="s">
        <v>13</v>
      </c>
      <c r="F23" s="32" t="s">
        <v>53</v>
      </c>
      <c r="G23" s="32"/>
      <c r="H23" s="32" t="s">
        <v>42</v>
      </c>
      <c r="I23" s="32" t="s">
        <v>56</v>
      </c>
      <c r="J23" s="32">
        <v>15</v>
      </c>
      <c r="K23" s="33">
        <v>0.14000000000000001</v>
      </c>
      <c r="L23" s="32">
        <v>224.25</v>
      </c>
      <c r="M23" s="32">
        <v>299</v>
      </c>
      <c r="N23" s="32">
        <f t="shared" si="0"/>
        <v>3857.1</v>
      </c>
      <c r="O23" s="34">
        <f t="shared" si="1"/>
        <v>493.34999999999991</v>
      </c>
    </row>
    <row r="24" spans="3:15" x14ac:dyDescent="0.4">
      <c r="C24" s="31">
        <v>43860</v>
      </c>
      <c r="D24" s="32"/>
      <c r="E24" s="32" t="s">
        <v>5</v>
      </c>
      <c r="F24" s="32" t="s">
        <v>50</v>
      </c>
      <c r="G24" s="32"/>
      <c r="H24" s="32" t="s">
        <v>42</v>
      </c>
      <c r="I24" s="32" t="s">
        <v>59</v>
      </c>
      <c r="J24" s="32">
        <v>95</v>
      </c>
      <c r="K24" s="33">
        <v>0.25</v>
      </c>
      <c r="L24" s="32">
        <v>81</v>
      </c>
      <c r="M24" s="32">
        <v>108</v>
      </c>
      <c r="N24" s="32">
        <f t="shared" si="0"/>
        <v>7695</v>
      </c>
      <c r="O24" s="34">
        <f t="shared" si="1"/>
        <v>0</v>
      </c>
    </row>
    <row r="25" spans="3:15" x14ac:dyDescent="0.4">
      <c r="C25" s="31">
        <v>43861</v>
      </c>
      <c r="D25" s="32"/>
      <c r="E25" s="32" t="s">
        <v>10</v>
      </c>
      <c r="F25" s="32" t="s">
        <v>53</v>
      </c>
      <c r="G25" s="32"/>
      <c r="H25" s="32" t="s">
        <v>42</v>
      </c>
      <c r="I25" s="32" t="s">
        <v>30</v>
      </c>
      <c r="J25" s="32">
        <v>77</v>
      </c>
      <c r="K25" s="33">
        <v>0.3</v>
      </c>
      <c r="L25" s="32">
        <v>224.25</v>
      </c>
      <c r="M25" s="32">
        <v>299</v>
      </c>
      <c r="N25" s="32">
        <f t="shared" si="0"/>
        <v>16116.099999999999</v>
      </c>
      <c r="O25" s="34">
        <f t="shared" si="1"/>
        <v>-1151.1500000000015</v>
      </c>
    </row>
    <row r="26" spans="3:15" x14ac:dyDescent="0.4">
      <c r="C26" s="31">
        <v>43863</v>
      </c>
      <c r="D26" s="32"/>
      <c r="E26" s="32" t="s">
        <v>5</v>
      </c>
      <c r="F26" s="32" t="s">
        <v>54</v>
      </c>
      <c r="G26" s="32"/>
      <c r="H26" s="32" t="s">
        <v>42</v>
      </c>
      <c r="I26" s="32" t="s">
        <v>30</v>
      </c>
      <c r="J26" s="32">
        <v>30</v>
      </c>
      <c r="K26" s="33">
        <v>0</v>
      </c>
      <c r="L26" s="32">
        <v>133.5</v>
      </c>
      <c r="M26" s="32">
        <v>178</v>
      </c>
      <c r="N26" s="32">
        <f t="shared" si="0"/>
        <v>5340</v>
      </c>
      <c r="O26" s="34">
        <f t="shared" si="1"/>
        <v>1335</v>
      </c>
    </row>
    <row r="27" spans="3:15" x14ac:dyDescent="0.4">
      <c r="C27" s="31">
        <v>43863</v>
      </c>
      <c r="D27" s="32"/>
      <c r="E27" s="32" t="s">
        <v>11</v>
      </c>
      <c r="F27" s="32" t="s">
        <v>51</v>
      </c>
      <c r="G27" s="32"/>
      <c r="H27" s="32" t="s">
        <v>42</v>
      </c>
      <c r="I27" s="32" t="s">
        <v>30</v>
      </c>
      <c r="J27" s="32">
        <v>10</v>
      </c>
      <c r="K27" s="33">
        <v>0.02</v>
      </c>
      <c r="L27" s="32">
        <v>74.25</v>
      </c>
      <c r="M27" s="32">
        <v>99</v>
      </c>
      <c r="N27" s="32">
        <f t="shared" si="0"/>
        <v>970.19999999999993</v>
      </c>
      <c r="O27" s="34">
        <f t="shared" si="1"/>
        <v>227.69999999999993</v>
      </c>
    </row>
    <row r="28" spans="3:15" x14ac:dyDescent="0.4">
      <c r="C28" s="31">
        <v>43866</v>
      </c>
      <c r="D28" s="32"/>
      <c r="E28" s="32" t="s">
        <v>5</v>
      </c>
      <c r="F28" s="32" t="s">
        <v>46</v>
      </c>
      <c r="G28" s="32"/>
      <c r="H28" s="32" t="s">
        <v>42</v>
      </c>
      <c r="I28" s="32" t="s">
        <v>58</v>
      </c>
      <c r="J28" s="32">
        <v>30</v>
      </c>
      <c r="K28" s="33">
        <v>0.15</v>
      </c>
      <c r="L28" s="32">
        <v>180</v>
      </c>
      <c r="M28" s="32">
        <v>240</v>
      </c>
      <c r="N28" s="32">
        <f t="shared" si="0"/>
        <v>6120</v>
      </c>
      <c r="O28" s="34">
        <f t="shared" si="1"/>
        <v>720</v>
      </c>
    </row>
    <row r="29" spans="3:15" x14ac:dyDescent="0.4">
      <c r="C29" s="31">
        <v>43867</v>
      </c>
      <c r="D29" s="32"/>
      <c r="E29" s="32" t="s">
        <v>5</v>
      </c>
      <c r="F29" s="32" t="s">
        <v>51</v>
      </c>
      <c r="G29" s="32"/>
      <c r="H29" s="32" t="s">
        <v>42</v>
      </c>
      <c r="I29" s="32" t="s">
        <v>30</v>
      </c>
      <c r="J29" s="32">
        <v>55</v>
      </c>
      <c r="K29" s="33">
        <v>0.21</v>
      </c>
      <c r="L29" s="32">
        <v>74.25</v>
      </c>
      <c r="M29" s="32">
        <v>99</v>
      </c>
      <c r="N29" s="32">
        <f t="shared" si="0"/>
        <v>4301.55</v>
      </c>
      <c r="O29" s="34">
        <f t="shared" si="1"/>
        <v>217.80000000000018</v>
      </c>
    </row>
    <row r="30" spans="3:15" x14ac:dyDescent="0.4">
      <c r="C30" s="31">
        <v>43867</v>
      </c>
      <c r="D30" s="32"/>
      <c r="E30" s="32" t="s">
        <v>7</v>
      </c>
      <c r="F30" s="32" t="s">
        <v>50</v>
      </c>
      <c r="G30" s="32"/>
      <c r="H30" s="32" t="s">
        <v>42</v>
      </c>
      <c r="I30" s="32" t="s">
        <v>57</v>
      </c>
      <c r="J30" s="32">
        <v>58</v>
      </c>
      <c r="K30" s="33">
        <v>0.22</v>
      </c>
      <c r="L30" s="32">
        <v>81</v>
      </c>
      <c r="M30" s="32">
        <v>108</v>
      </c>
      <c r="N30" s="32">
        <f t="shared" si="0"/>
        <v>4885.92</v>
      </c>
      <c r="O30" s="34">
        <f t="shared" si="1"/>
        <v>187.92000000000007</v>
      </c>
    </row>
    <row r="31" spans="3:15" x14ac:dyDescent="0.4">
      <c r="C31" s="31">
        <v>43867</v>
      </c>
      <c r="D31" s="32"/>
      <c r="E31" s="32" t="s">
        <v>15</v>
      </c>
      <c r="F31" s="32" t="s">
        <v>48</v>
      </c>
      <c r="G31" s="32"/>
      <c r="H31" s="32" t="s">
        <v>42</v>
      </c>
      <c r="I31" s="32" t="s">
        <v>56</v>
      </c>
      <c r="J31" s="32">
        <v>12</v>
      </c>
      <c r="K31" s="33">
        <v>0.04</v>
      </c>
      <c r="L31" s="32">
        <v>217.5</v>
      </c>
      <c r="M31" s="32">
        <v>290</v>
      </c>
      <c r="N31" s="32">
        <f t="shared" si="0"/>
        <v>3340.7999999999997</v>
      </c>
      <c r="O31" s="34">
        <f t="shared" si="1"/>
        <v>730.79999999999973</v>
      </c>
    </row>
    <row r="32" spans="3:15" x14ac:dyDescent="0.4">
      <c r="C32" s="31">
        <v>43867</v>
      </c>
      <c r="D32" s="32"/>
      <c r="E32" s="32" t="s">
        <v>5</v>
      </c>
      <c r="F32" s="32" t="s">
        <v>52</v>
      </c>
      <c r="G32" s="32"/>
      <c r="H32" s="32" t="s">
        <v>42</v>
      </c>
      <c r="I32" s="32" t="s">
        <v>56</v>
      </c>
      <c r="J32" s="32">
        <v>19</v>
      </c>
      <c r="K32" s="33">
        <v>0.11</v>
      </c>
      <c r="L32" s="32">
        <v>142.5</v>
      </c>
      <c r="M32" s="32">
        <v>190</v>
      </c>
      <c r="N32" s="32">
        <f t="shared" si="0"/>
        <v>3212.9</v>
      </c>
      <c r="O32" s="34">
        <f t="shared" si="1"/>
        <v>505.40000000000009</v>
      </c>
    </row>
    <row r="33" spans="3:15" x14ac:dyDescent="0.4">
      <c r="C33" s="31">
        <v>43871</v>
      </c>
      <c r="D33" s="32"/>
      <c r="E33" s="32" t="s">
        <v>16</v>
      </c>
      <c r="F33" s="32" t="s">
        <v>53</v>
      </c>
      <c r="G33" s="32"/>
      <c r="H33" s="32" t="s">
        <v>43</v>
      </c>
      <c r="I33" s="32" t="s">
        <v>35</v>
      </c>
      <c r="J33" s="32">
        <v>65</v>
      </c>
      <c r="K33" s="33">
        <v>0.05</v>
      </c>
      <c r="L33" s="32">
        <v>224.25</v>
      </c>
      <c r="M33" s="32">
        <v>299</v>
      </c>
      <c r="N33" s="32">
        <f t="shared" si="0"/>
        <v>18463.25</v>
      </c>
      <c r="O33" s="34">
        <f t="shared" si="1"/>
        <v>3887</v>
      </c>
    </row>
    <row r="34" spans="3:15" x14ac:dyDescent="0.4">
      <c r="C34" s="31">
        <v>43876</v>
      </c>
      <c r="D34" s="32"/>
      <c r="E34" s="32" t="s">
        <v>15</v>
      </c>
      <c r="F34" s="32" t="s">
        <v>53</v>
      </c>
      <c r="G34" s="32"/>
      <c r="H34" s="32" t="s">
        <v>43</v>
      </c>
      <c r="I34" s="32" t="s">
        <v>34</v>
      </c>
      <c r="J34" s="32">
        <v>10</v>
      </c>
      <c r="K34" s="33">
        <v>0.01</v>
      </c>
      <c r="L34" s="32">
        <v>224.25</v>
      </c>
      <c r="M34" s="32">
        <v>299</v>
      </c>
      <c r="N34" s="32">
        <f t="shared" si="0"/>
        <v>2960.1</v>
      </c>
      <c r="O34" s="34">
        <f t="shared" si="1"/>
        <v>717.59999999999991</v>
      </c>
    </row>
    <row r="35" spans="3:15" x14ac:dyDescent="0.4">
      <c r="C35" s="31">
        <v>43881</v>
      </c>
      <c r="D35" s="32"/>
      <c r="E35" s="32" t="s">
        <v>15</v>
      </c>
      <c r="F35" s="32" t="s">
        <v>54</v>
      </c>
      <c r="G35" s="32"/>
      <c r="H35" s="32" t="s">
        <v>43</v>
      </c>
      <c r="I35" s="32" t="s">
        <v>61</v>
      </c>
      <c r="J35" s="32">
        <v>27</v>
      </c>
      <c r="K35" s="33">
        <v>0.17</v>
      </c>
      <c r="L35" s="32">
        <v>133.5</v>
      </c>
      <c r="M35" s="32">
        <v>178</v>
      </c>
      <c r="N35" s="32">
        <f t="shared" si="0"/>
        <v>3988.98</v>
      </c>
      <c r="O35" s="34">
        <f t="shared" si="1"/>
        <v>384.48</v>
      </c>
    </row>
    <row r="36" spans="3:15" x14ac:dyDescent="0.4">
      <c r="C36" s="31">
        <v>43884</v>
      </c>
      <c r="D36" s="32"/>
      <c r="E36" s="32" t="s">
        <v>9</v>
      </c>
      <c r="F36" s="32" t="s">
        <v>51</v>
      </c>
      <c r="G36" s="32"/>
      <c r="H36" s="32" t="s">
        <v>42</v>
      </c>
      <c r="I36" s="32" t="s">
        <v>30</v>
      </c>
      <c r="J36" s="32">
        <v>21</v>
      </c>
      <c r="K36" s="33">
        <v>0.24</v>
      </c>
      <c r="L36" s="32">
        <v>74.25</v>
      </c>
      <c r="M36" s="32">
        <v>99</v>
      </c>
      <c r="N36" s="32">
        <f t="shared" si="0"/>
        <v>1580.04</v>
      </c>
      <c r="O36" s="34">
        <f t="shared" si="1"/>
        <v>20.789999999999964</v>
      </c>
    </row>
    <row r="37" spans="3:15" x14ac:dyDescent="0.4">
      <c r="C37" s="31">
        <v>43884</v>
      </c>
      <c r="D37" s="32"/>
      <c r="E37" s="32" t="s">
        <v>5</v>
      </c>
      <c r="F37" s="32" t="s">
        <v>51</v>
      </c>
      <c r="G37" s="32"/>
      <c r="H37" s="32" t="s">
        <v>43</v>
      </c>
      <c r="I37" s="32" t="s">
        <v>61</v>
      </c>
      <c r="J37" s="32">
        <v>65</v>
      </c>
      <c r="K37" s="33">
        <v>0.15</v>
      </c>
      <c r="L37" s="32">
        <v>74.25</v>
      </c>
      <c r="M37" s="32">
        <v>99</v>
      </c>
      <c r="N37" s="32">
        <f t="shared" si="0"/>
        <v>5469.75</v>
      </c>
      <c r="O37" s="34">
        <f t="shared" si="1"/>
        <v>643.5</v>
      </c>
    </row>
    <row r="38" spans="3:15" x14ac:dyDescent="0.4">
      <c r="C38" s="31">
        <v>43884</v>
      </c>
      <c r="D38" s="32"/>
      <c r="E38" s="32" t="s">
        <v>10</v>
      </c>
      <c r="F38" s="32" t="s">
        <v>52</v>
      </c>
      <c r="G38" s="32"/>
      <c r="H38" s="32" t="s">
        <v>42</v>
      </c>
      <c r="I38" s="32" t="s">
        <v>59</v>
      </c>
      <c r="J38" s="32">
        <v>18</v>
      </c>
      <c r="K38" s="33">
        <v>7.0000000000000007E-2</v>
      </c>
      <c r="L38" s="32">
        <v>142.5</v>
      </c>
      <c r="M38" s="32">
        <v>190</v>
      </c>
      <c r="N38" s="32">
        <f t="shared" si="0"/>
        <v>3180.6</v>
      </c>
      <c r="O38" s="34">
        <f t="shared" si="1"/>
        <v>615.59999999999991</v>
      </c>
    </row>
    <row r="39" spans="3:15" x14ac:dyDescent="0.4">
      <c r="C39" s="31">
        <v>43885</v>
      </c>
      <c r="D39" s="32"/>
      <c r="E39" s="32" t="s">
        <v>17</v>
      </c>
      <c r="F39" s="32" t="s">
        <v>51</v>
      </c>
      <c r="G39" s="32"/>
      <c r="H39" s="32" t="s">
        <v>42</v>
      </c>
      <c r="I39" s="32" t="s">
        <v>56</v>
      </c>
      <c r="J39" s="32">
        <v>61</v>
      </c>
      <c r="K39" s="33">
        <v>0.22</v>
      </c>
      <c r="L39" s="32">
        <v>74.25</v>
      </c>
      <c r="M39" s="32">
        <v>99</v>
      </c>
      <c r="N39" s="32">
        <f t="shared" si="0"/>
        <v>4710.42</v>
      </c>
      <c r="O39" s="34">
        <f t="shared" si="1"/>
        <v>181.17000000000007</v>
      </c>
    </row>
    <row r="40" spans="3:15" x14ac:dyDescent="0.4">
      <c r="C40" s="31">
        <v>43887</v>
      </c>
      <c r="D40" s="32"/>
      <c r="E40" s="32" t="s">
        <v>10</v>
      </c>
      <c r="F40" s="32" t="s">
        <v>49</v>
      </c>
      <c r="G40" s="32"/>
      <c r="H40" s="32" t="s">
        <v>42</v>
      </c>
      <c r="I40" s="32" t="s">
        <v>56</v>
      </c>
      <c r="J40" s="32">
        <v>76</v>
      </c>
      <c r="K40" s="33">
        <v>0.02</v>
      </c>
      <c r="L40" s="32">
        <v>135</v>
      </c>
      <c r="M40" s="32">
        <v>180</v>
      </c>
      <c r="N40" s="32">
        <f t="shared" si="0"/>
        <v>13406.4</v>
      </c>
      <c r="O40" s="34">
        <f t="shared" si="1"/>
        <v>3146.3999999999996</v>
      </c>
    </row>
    <row r="41" spans="3:15" x14ac:dyDescent="0.4">
      <c r="C41" s="31">
        <v>43889</v>
      </c>
      <c r="D41" s="32"/>
      <c r="E41" s="32" t="s">
        <v>5</v>
      </c>
      <c r="F41" s="32" t="s">
        <v>50</v>
      </c>
      <c r="G41" s="32"/>
      <c r="H41" s="32" t="s">
        <v>42</v>
      </c>
      <c r="I41" s="32" t="s">
        <v>58</v>
      </c>
      <c r="J41" s="32">
        <v>39</v>
      </c>
      <c r="K41" s="33">
        <v>7.0000000000000007E-2</v>
      </c>
      <c r="L41" s="32">
        <v>81</v>
      </c>
      <c r="M41" s="32">
        <v>108</v>
      </c>
      <c r="N41" s="32">
        <f t="shared" si="0"/>
        <v>3917.16</v>
      </c>
      <c r="O41" s="34">
        <f t="shared" si="1"/>
        <v>758.15999999999985</v>
      </c>
    </row>
    <row r="42" spans="3:15" x14ac:dyDescent="0.4">
      <c r="C42" s="31">
        <v>43891</v>
      </c>
      <c r="D42" s="32"/>
      <c r="E42" s="32" t="s">
        <v>7</v>
      </c>
      <c r="F42" s="32" t="s">
        <v>46</v>
      </c>
      <c r="G42" s="32"/>
      <c r="H42" s="32" t="s">
        <v>42</v>
      </c>
      <c r="I42" s="32" t="s">
        <v>60</v>
      </c>
      <c r="J42" s="32">
        <v>41</v>
      </c>
      <c r="K42" s="33">
        <v>0.04</v>
      </c>
      <c r="L42" s="32">
        <v>180</v>
      </c>
      <c r="M42" s="32">
        <v>240</v>
      </c>
      <c r="N42" s="32">
        <f t="shared" si="0"/>
        <v>9446.4</v>
      </c>
      <c r="O42" s="34">
        <f t="shared" si="1"/>
        <v>2066.3999999999996</v>
      </c>
    </row>
    <row r="43" spans="3:15" x14ac:dyDescent="0.4">
      <c r="C43" s="31">
        <v>43892</v>
      </c>
      <c r="D43" s="32"/>
      <c r="E43" s="32" t="s">
        <v>11</v>
      </c>
      <c r="F43" s="32" t="s">
        <v>54</v>
      </c>
      <c r="G43" s="32"/>
      <c r="H43" s="32" t="s">
        <v>42</v>
      </c>
      <c r="I43" s="32" t="s">
        <v>30</v>
      </c>
      <c r="J43" s="32">
        <v>17</v>
      </c>
      <c r="K43" s="33">
        <v>0.03</v>
      </c>
      <c r="L43" s="32">
        <v>133.5</v>
      </c>
      <c r="M43" s="32">
        <v>178</v>
      </c>
      <c r="N43" s="32">
        <f t="shared" si="0"/>
        <v>2935.22</v>
      </c>
      <c r="O43" s="34">
        <f t="shared" si="1"/>
        <v>665.7199999999998</v>
      </c>
    </row>
    <row r="44" spans="3:15" x14ac:dyDescent="0.4">
      <c r="C44" s="31">
        <v>43892</v>
      </c>
      <c r="D44" s="32"/>
      <c r="E44" s="32" t="s">
        <v>11</v>
      </c>
      <c r="F44" s="32" t="s">
        <v>54</v>
      </c>
      <c r="G44" s="32"/>
      <c r="H44" s="32" t="s">
        <v>42</v>
      </c>
      <c r="I44" s="32" t="s">
        <v>30</v>
      </c>
      <c r="J44" s="32">
        <v>10</v>
      </c>
      <c r="K44" s="33">
        <v>0.03</v>
      </c>
      <c r="L44" s="32">
        <v>133.5</v>
      </c>
      <c r="M44" s="32">
        <v>178</v>
      </c>
      <c r="N44" s="32">
        <f t="shared" si="0"/>
        <v>1726.6</v>
      </c>
      <c r="O44" s="34">
        <f t="shared" si="1"/>
        <v>391.59999999999991</v>
      </c>
    </row>
    <row r="45" spans="3:15" x14ac:dyDescent="0.4">
      <c r="C45" s="31">
        <v>43893</v>
      </c>
      <c r="D45" s="32"/>
      <c r="E45" s="32" t="s">
        <v>5</v>
      </c>
      <c r="F45" s="32" t="s">
        <v>53</v>
      </c>
      <c r="G45" s="32"/>
      <c r="H45" s="32" t="s">
        <v>43</v>
      </c>
      <c r="I45" s="32" t="s">
        <v>61</v>
      </c>
      <c r="J45" s="32">
        <v>5</v>
      </c>
      <c r="K45" s="33">
        <v>0.24</v>
      </c>
      <c r="L45" s="32">
        <v>224.25</v>
      </c>
      <c r="M45" s="32">
        <v>299</v>
      </c>
      <c r="N45" s="32">
        <f t="shared" si="0"/>
        <v>1136.2</v>
      </c>
      <c r="O45" s="34">
        <f t="shared" si="1"/>
        <v>14.950000000000045</v>
      </c>
    </row>
    <row r="46" spans="3:15" x14ac:dyDescent="0.4">
      <c r="C46" s="31">
        <v>43893</v>
      </c>
      <c r="D46" s="32"/>
      <c r="E46" s="32" t="s">
        <v>7</v>
      </c>
      <c r="F46" s="32" t="s">
        <v>46</v>
      </c>
      <c r="G46" s="32"/>
      <c r="H46" s="32" t="s">
        <v>42</v>
      </c>
      <c r="I46" s="32" t="s">
        <v>58</v>
      </c>
      <c r="J46" s="32">
        <v>15</v>
      </c>
      <c r="K46" s="33">
        <v>0.06</v>
      </c>
      <c r="L46" s="32">
        <v>180</v>
      </c>
      <c r="M46" s="32">
        <v>240</v>
      </c>
      <c r="N46" s="32">
        <f t="shared" si="0"/>
        <v>3384</v>
      </c>
      <c r="O46" s="34">
        <f t="shared" si="1"/>
        <v>684</v>
      </c>
    </row>
    <row r="47" spans="3:15" x14ac:dyDescent="0.4">
      <c r="C47" s="31">
        <v>43893</v>
      </c>
      <c r="D47" s="32"/>
      <c r="E47" s="32" t="s">
        <v>17</v>
      </c>
      <c r="F47" s="32" t="s">
        <v>49</v>
      </c>
      <c r="G47" s="32"/>
      <c r="H47" s="32" t="s">
        <v>42</v>
      </c>
      <c r="I47" s="32" t="s">
        <v>59</v>
      </c>
      <c r="J47" s="32">
        <v>22</v>
      </c>
      <c r="K47" s="33">
        <v>0.21</v>
      </c>
      <c r="L47" s="32">
        <v>135</v>
      </c>
      <c r="M47" s="32">
        <v>180</v>
      </c>
      <c r="N47" s="32">
        <f t="shared" si="0"/>
        <v>3128.4</v>
      </c>
      <c r="O47" s="34">
        <f t="shared" si="1"/>
        <v>158.40000000000009</v>
      </c>
    </row>
    <row r="48" spans="3:15" x14ac:dyDescent="0.4">
      <c r="C48" s="31">
        <v>43893</v>
      </c>
      <c r="D48" s="32"/>
      <c r="E48" s="32" t="s">
        <v>10</v>
      </c>
      <c r="F48" s="32" t="s">
        <v>53</v>
      </c>
      <c r="G48" s="32"/>
      <c r="H48" s="32" t="s">
        <v>43</v>
      </c>
      <c r="I48" s="32" t="s">
        <v>35</v>
      </c>
      <c r="J48" s="32">
        <v>18</v>
      </c>
      <c r="K48" s="33">
        <v>0.2</v>
      </c>
      <c r="L48" s="32">
        <v>224.25</v>
      </c>
      <c r="M48" s="32">
        <v>299</v>
      </c>
      <c r="N48" s="32">
        <f t="shared" si="0"/>
        <v>4305.6000000000004</v>
      </c>
      <c r="O48" s="34">
        <f t="shared" si="1"/>
        <v>269.10000000000036</v>
      </c>
    </row>
    <row r="49" spans="3:15" x14ac:dyDescent="0.4">
      <c r="C49" s="31">
        <v>43895</v>
      </c>
      <c r="D49" s="32"/>
      <c r="E49" s="32" t="s">
        <v>7</v>
      </c>
      <c r="F49" s="32" t="s">
        <v>54</v>
      </c>
      <c r="G49" s="32"/>
      <c r="H49" s="32" t="s">
        <v>43</v>
      </c>
      <c r="I49" s="32" t="s">
        <v>34</v>
      </c>
      <c r="J49" s="32">
        <v>11</v>
      </c>
      <c r="K49" s="33">
        <v>0.06</v>
      </c>
      <c r="L49" s="32">
        <v>133.5</v>
      </c>
      <c r="M49" s="32">
        <v>178</v>
      </c>
      <c r="N49" s="32">
        <f t="shared" si="0"/>
        <v>1840.52</v>
      </c>
      <c r="O49" s="34">
        <f t="shared" si="1"/>
        <v>372.02</v>
      </c>
    </row>
    <row r="50" spans="3:15" x14ac:dyDescent="0.4">
      <c r="C50" s="31">
        <v>43896</v>
      </c>
      <c r="D50" s="32"/>
      <c r="E50" s="32" t="s">
        <v>2</v>
      </c>
      <c r="F50" s="32" t="s">
        <v>48</v>
      </c>
      <c r="G50" s="32"/>
      <c r="H50" s="32" t="s">
        <v>42</v>
      </c>
      <c r="I50" s="32" t="s">
        <v>57</v>
      </c>
      <c r="J50" s="32">
        <v>18</v>
      </c>
      <c r="K50" s="33">
        <v>0.05</v>
      </c>
      <c r="L50" s="32">
        <v>217.5</v>
      </c>
      <c r="M50" s="32">
        <v>290</v>
      </c>
      <c r="N50" s="32">
        <f t="shared" si="0"/>
        <v>4959</v>
      </c>
      <c r="O50" s="34">
        <f t="shared" si="1"/>
        <v>1044</v>
      </c>
    </row>
    <row r="51" spans="3:15" x14ac:dyDescent="0.4">
      <c r="C51" s="31">
        <v>43897</v>
      </c>
      <c r="D51" s="32"/>
      <c r="E51" s="32" t="s">
        <v>7</v>
      </c>
      <c r="F51" s="32" t="s">
        <v>48</v>
      </c>
      <c r="G51" s="32"/>
      <c r="H51" s="32" t="s">
        <v>42</v>
      </c>
      <c r="I51" s="32" t="s">
        <v>56</v>
      </c>
      <c r="J51" s="32">
        <v>10</v>
      </c>
      <c r="K51" s="33">
        <v>0.04</v>
      </c>
      <c r="L51" s="32">
        <v>217.5</v>
      </c>
      <c r="M51" s="32">
        <v>290</v>
      </c>
      <c r="N51" s="32">
        <f t="shared" si="0"/>
        <v>2784</v>
      </c>
      <c r="O51" s="34">
        <f t="shared" si="1"/>
        <v>609</v>
      </c>
    </row>
    <row r="52" spans="3:15" x14ac:dyDescent="0.4">
      <c r="C52" s="31">
        <v>43897</v>
      </c>
      <c r="D52" s="32"/>
      <c r="E52" s="32" t="s">
        <v>2</v>
      </c>
      <c r="F52" s="32" t="s">
        <v>51</v>
      </c>
      <c r="G52" s="32"/>
      <c r="H52" s="32" t="s">
        <v>43</v>
      </c>
      <c r="I52" s="32" t="s">
        <v>61</v>
      </c>
      <c r="J52" s="32">
        <v>20</v>
      </c>
      <c r="K52" s="33">
        <v>7.0000000000000007E-2</v>
      </c>
      <c r="L52" s="32">
        <v>74.25</v>
      </c>
      <c r="M52" s="32">
        <v>99</v>
      </c>
      <c r="N52" s="32">
        <f t="shared" si="0"/>
        <v>1841.3999999999999</v>
      </c>
      <c r="O52" s="34">
        <f t="shared" si="1"/>
        <v>356.39999999999986</v>
      </c>
    </row>
    <row r="53" spans="3:15" x14ac:dyDescent="0.4">
      <c r="C53" s="31">
        <v>43897</v>
      </c>
      <c r="D53" s="32"/>
      <c r="E53" s="32" t="s">
        <v>5</v>
      </c>
      <c r="F53" s="32" t="s">
        <v>51</v>
      </c>
      <c r="G53" s="32"/>
      <c r="H53" s="32" t="s">
        <v>42</v>
      </c>
      <c r="I53" s="32" t="s">
        <v>60</v>
      </c>
      <c r="J53" s="32">
        <v>8</v>
      </c>
      <c r="K53" s="33">
        <v>0.06</v>
      </c>
      <c r="L53" s="32">
        <v>74.25</v>
      </c>
      <c r="M53" s="32">
        <v>99</v>
      </c>
      <c r="N53" s="32">
        <f t="shared" si="0"/>
        <v>744.4799999999999</v>
      </c>
      <c r="O53" s="34">
        <f t="shared" si="1"/>
        <v>150.4799999999999</v>
      </c>
    </row>
    <row r="54" spans="3:15" x14ac:dyDescent="0.4">
      <c r="C54" s="31">
        <v>43899</v>
      </c>
      <c r="D54" s="32"/>
      <c r="E54" s="32" t="s">
        <v>5</v>
      </c>
      <c r="F54" s="32" t="s">
        <v>46</v>
      </c>
      <c r="G54" s="32"/>
      <c r="H54" s="32" t="s">
        <v>43</v>
      </c>
      <c r="I54" s="32" t="s">
        <v>34</v>
      </c>
      <c r="J54" s="32">
        <v>30</v>
      </c>
      <c r="K54" s="33">
        <v>7.0000000000000007E-2</v>
      </c>
      <c r="L54" s="32">
        <v>180</v>
      </c>
      <c r="M54" s="32">
        <v>240</v>
      </c>
      <c r="N54" s="32">
        <f t="shared" si="0"/>
        <v>6696</v>
      </c>
      <c r="O54" s="34">
        <f t="shared" si="1"/>
        <v>1296</v>
      </c>
    </row>
    <row r="55" spans="3:15" x14ac:dyDescent="0.4">
      <c r="C55" s="31">
        <v>43900</v>
      </c>
      <c r="D55" s="32"/>
      <c r="E55" s="32" t="s">
        <v>17</v>
      </c>
      <c r="F55" s="32" t="s">
        <v>53</v>
      </c>
      <c r="G55" s="32"/>
      <c r="H55" s="32" t="s">
        <v>43</v>
      </c>
      <c r="I55" s="32" t="s">
        <v>34</v>
      </c>
      <c r="J55" s="32">
        <v>15</v>
      </c>
      <c r="K55" s="33">
        <v>0.13</v>
      </c>
      <c r="L55" s="32">
        <v>224.25</v>
      </c>
      <c r="M55" s="32">
        <v>299</v>
      </c>
      <c r="N55" s="32">
        <f t="shared" si="0"/>
        <v>3901.95</v>
      </c>
      <c r="O55" s="34">
        <f t="shared" si="1"/>
        <v>538.19999999999982</v>
      </c>
    </row>
    <row r="56" spans="3:15" x14ac:dyDescent="0.4">
      <c r="C56" s="31">
        <v>43900</v>
      </c>
      <c r="D56" s="32"/>
      <c r="E56" s="32" t="s">
        <v>5</v>
      </c>
      <c r="F56" s="32" t="s">
        <v>48</v>
      </c>
      <c r="G56" s="32"/>
      <c r="H56" s="32" t="s">
        <v>42</v>
      </c>
      <c r="I56" s="32" t="s">
        <v>57</v>
      </c>
      <c r="J56" s="32">
        <v>11</v>
      </c>
      <c r="K56" s="33">
        <v>0.22</v>
      </c>
      <c r="L56" s="32">
        <v>217.5</v>
      </c>
      <c r="M56" s="32">
        <v>290</v>
      </c>
      <c r="N56" s="32">
        <f t="shared" si="0"/>
        <v>2488.2000000000003</v>
      </c>
      <c r="O56" s="34">
        <f t="shared" si="1"/>
        <v>95.700000000000273</v>
      </c>
    </row>
    <row r="57" spans="3:15" x14ac:dyDescent="0.4">
      <c r="C57" s="31">
        <v>43901</v>
      </c>
      <c r="D57" s="32"/>
      <c r="E57" s="32" t="s">
        <v>17</v>
      </c>
      <c r="F57" s="32" t="s">
        <v>51</v>
      </c>
      <c r="G57" s="32"/>
      <c r="H57" s="32" t="s">
        <v>42</v>
      </c>
      <c r="I57" s="32" t="s">
        <v>59</v>
      </c>
      <c r="J57" s="32">
        <v>4</v>
      </c>
      <c r="K57" s="33">
        <v>0.3</v>
      </c>
      <c r="L57" s="32">
        <v>74.25</v>
      </c>
      <c r="M57" s="32">
        <v>99</v>
      </c>
      <c r="N57" s="32">
        <f t="shared" si="0"/>
        <v>277.2</v>
      </c>
      <c r="O57" s="34">
        <f t="shared" si="1"/>
        <v>-19.800000000000011</v>
      </c>
    </row>
    <row r="58" spans="3:15" x14ac:dyDescent="0.4">
      <c r="C58" s="31">
        <v>43901</v>
      </c>
      <c r="D58" s="32"/>
      <c r="E58" s="32" t="s">
        <v>5</v>
      </c>
      <c r="F58" s="32" t="s">
        <v>52</v>
      </c>
      <c r="G58" s="32"/>
      <c r="H58" s="32" t="s">
        <v>42</v>
      </c>
      <c r="I58" s="32" t="s">
        <v>56</v>
      </c>
      <c r="J58" s="32">
        <v>15</v>
      </c>
      <c r="K58" s="33">
        <v>0.14000000000000001</v>
      </c>
      <c r="L58" s="32">
        <v>142.5</v>
      </c>
      <c r="M58" s="32">
        <v>190</v>
      </c>
      <c r="N58" s="32">
        <f t="shared" si="0"/>
        <v>2451</v>
      </c>
      <c r="O58" s="34">
        <f t="shared" si="1"/>
        <v>313.5</v>
      </c>
    </row>
    <row r="59" spans="3:15" x14ac:dyDescent="0.4">
      <c r="C59" s="31">
        <v>43902</v>
      </c>
      <c r="D59" s="32"/>
      <c r="E59" s="32" t="s">
        <v>10</v>
      </c>
      <c r="F59" s="32" t="s">
        <v>50</v>
      </c>
      <c r="G59" s="32"/>
      <c r="H59" s="32" t="s">
        <v>42</v>
      </c>
      <c r="I59" s="32" t="s">
        <v>57</v>
      </c>
      <c r="J59" s="32">
        <v>50</v>
      </c>
      <c r="K59" s="33">
        <v>0.28999999999999998</v>
      </c>
      <c r="L59" s="32">
        <v>81</v>
      </c>
      <c r="M59" s="32">
        <v>108</v>
      </c>
      <c r="N59" s="32">
        <f t="shared" si="0"/>
        <v>3834</v>
      </c>
      <c r="O59" s="34">
        <f t="shared" si="1"/>
        <v>-216</v>
      </c>
    </row>
    <row r="60" spans="3:15" x14ac:dyDescent="0.4">
      <c r="C60" s="31">
        <v>43902</v>
      </c>
      <c r="D60" s="32"/>
      <c r="E60" s="32" t="s">
        <v>5</v>
      </c>
      <c r="F60" s="32" t="s">
        <v>54</v>
      </c>
      <c r="G60" s="32"/>
      <c r="H60" s="32" t="s">
        <v>42</v>
      </c>
      <c r="I60" s="32" t="s">
        <v>30</v>
      </c>
      <c r="J60" s="32">
        <v>38</v>
      </c>
      <c r="K60" s="33">
        <v>0</v>
      </c>
      <c r="L60" s="32">
        <v>133.5</v>
      </c>
      <c r="M60" s="32">
        <v>178</v>
      </c>
      <c r="N60" s="32">
        <f t="shared" si="0"/>
        <v>6764</v>
      </c>
      <c r="O60" s="34">
        <f t="shared" si="1"/>
        <v>1691</v>
      </c>
    </row>
    <row r="61" spans="3:15" x14ac:dyDescent="0.4">
      <c r="C61" s="31">
        <v>43904</v>
      </c>
      <c r="D61" s="32"/>
      <c r="E61" s="32" t="s">
        <v>11</v>
      </c>
      <c r="F61" s="32" t="s">
        <v>53</v>
      </c>
      <c r="G61" s="32"/>
      <c r="H61" s="32" t="s">
        <v>42</v>
      </c>
      <c r="I61" s="32" t="s">
        <v>58</v>
      </c>
      <c r="J61" s="32">
        <v>15</v>
      </c>
      <c r="K61" s="33">
        <v>0.26</v>
      </c>
      <c r="L61" s="32">
        <v>224.25</v>
      </c>
      <c r="M61" s="32">
        <v>299</v>
      </c>
      <c r="N61" s="32">
        <f t="shared" si="0"/>
        <v>3318.9</v>
      </c>
      <c r="O61" s="34">
        <f t="shared" si="1"/>
        <v>-44.849999999999909</v>
      </c>
    </row>
    <row r="62" spans="3:15" x14ac:dyDescent="0.4">
      <c r="C62" s="31">
        <v>43904</v>
      </c>
      <c r="D62" s="32"/>
      <c r="E62" s="32" t="s">
        <v>13</v>
      </c>
      <c r="F62" s="32" t="s">
        <v>53</v>
      </c>
      <c r="G62" s="32"/>
      <c r="H62" s="32" t="s">
        <v>42</v>
      </c>
      <c r="I62" s="32" t="s">
        <v>30</v>
      </c>
      <c r="J62" s="32">
        <v>67</v>
      </c>
      <c r="K62" s="33">
        <v>0.26</v>
      </c>
      <c r="L62" s="32">
        <v>224.25</v>
      </c>
      <c r="M62" s="32">
        <v>299</v>
      </c>
      <c r="N62" s="32">
        <f t="shared" si="0"/>
        <v>14824.42</v>
      </c>
      <c r="O62" s="34">
        <f t="shared" si="1"/>
        <v>-200.32999999999993</v>
      </c>
    </row>
    <row r="63" spans="3:15" x14ac:dyDescent="0.4">
      <c r="C63" s="31">
        <v>43905</v>
      </c>
      <c r="D63" s="32"/>
      <c r="E63" s="32" t="s">
        <v>7</v>
      </c>
      <c r="F63" s="32" t="s">
        <v>54</v>
      </c>
      <c r="G63" s="32"/>
      <c r="H63" s="32" t="s">
        <v>42</v>
      </c>
      <c r="I63" s="32" t="s">
        <v>30</v>
      </c>
      <c r="J63" s="32">
        <v>75</v>
      </c>
      <c r="K63" s="33">
        <v>0.03</v>
      </c>
      <c r="L63" s="32">
        <v>133.5</v>
      </c>
      <c r="M63" s="32">
        <v>178</v>
      </c>
      <c r="N63" s="32">
        <f t="shared" si="0"/>
        <v>12949.5</v>
      </c>
      <c r="O63" s="34">
        <f t="shared" si="1"/>
        <v>2937</v>
      </c>
    </row>
    <row r="64" spans="3:15" x14ac:dyDescent="0.4">
      <c r="C64" s="31">
        <v>43905</v>
      </c>
      <c r="D64" s="32"/>
      <c r="E64" s="32" t="s">
        <v>5</v>
      </c>
      <c r="F64" s="32" t="s">
        <v>51</v>
      </c>
      <c r="G64" s="32"/>
      <c r="H64" s="32" t="s">
        <v>42</v>
      </c>
      <c r="I64" s="32" t="s">
        <v>58</v>
      </c>
      <c r="J64" s="32">
        <v>63</v>
      </c>
      <c r="K64" s="33">
        <v>0.17</v>
      </c>
      <c r="L64" s="32">
        <v>74.25</v>
      </c>
      <c r="M64" s="32">
        <v>99</v>
      </c>
      <c r="N64" s="32">
        <f t="shared" si="0"/>
        <v>5176.71</v>
      </c>
      <c r="O64" s="34">
        <f t="shared" si="1"/>
        <v>498.96000000000004</v>
      </c>
    </row>
    <row r="65" spans="3:15" x14ac:dyDescent="0.4">
      <c r="C65" s="31">
        <v>43907</v>
      </c>
      <c r="D65" s="32"/>
      <c r="E65" s="32" t="s">
        <v>15</v>
      </c>
      <c r="F65" s="32" t="s">
        <v>54</v>
      </c>
      <c r="G65" s="32"/>
      <c r="H65" s="32" t="s">
        <v>43</v>
      </c>
      <c r="I65" s="32" t="s">
        <v>61</v>
      </c>
      <c r="J65" s="32">
        <v>59</v>
      </c>
      <c r="K65" s="33">
        <v>0.28000000000000003</v>
      </c>
      <c r="L65" s="32">
        <v>133.5</v>
      </c>
      <c r="M65" s="32">
        <v>178</v>
      </c>
      <c r="N65" s="32">
        <f t="shared" si="0"/>
        <v>7561.44</v>
      </c>
      <c r="O65" s="34">
        <f t="shared" si="1"/>
        <v>-315.0600000000004</v>
      </c>
    </row>
    <row r="66" spans="3:15" x14ac:dyDescent="0.4">
      <c r="C66" s="31">
        <v>43907</v>
      </c>
      <c r="D66" s="32"/>
      <c r="E66" s="32" t="s">
        <v>17</v>
      </c>
      <c r="F66" s="32" t="s">
        <v>46</v>
      </c>
      <c r="G66" s="32"/>
      <c r="H66" s="32" t="s">
        <v>42</v>
      </c>
      <c r="I66" s="32" t="s">
        <v>58</v>
      </c>
      <c r="J66" s="32">
        <v>71</v>
      </c>
      <c r="K66" s="33">
        <v>0.24</v>
      </c>
      <c r="L66" s="32">
        <v>180</v>
      </c>
      <c r="M66" s="32">
        <v>240</v>
      </c>
      <c r="N66" s="32">
        <f t="shared" si="0"/>
        <v>12950.4</v>
      </c>
      <c r="O66" s="34">
        <f t="shared" si="1"/>
        <v>170.39999999999964</v>
      </c>
    </row>
    <row r="67" spans="3:15" x14ac:dyDescent="0.4">
      <c r="C67" s="31">
        <v>43908</v>
      </c>
      <c r="D67" s="32"/>
      <c r="E67" s="32" t="s">
        <v>18</v>
      </c>
      <c r="F67" s="32" t="s">
        <v>48</v>
      </c>
      <c r="G67" s="32"/>
      <c r="H67" s="32" t="s">
        <v>42</v>
      </c>
      <c r="I67" s="32" t="s">
        <v>30</v>
      </c>
      <c r="J67" s="32">
        <v>14</v>
      </c>
      <c r="K67" s="33">
        <v>0.14000000000000001</v>
      </c>
      <c r="L67" s="32">
        <v>217.5</v>
      </c>
      <c r="M67" s="32">
        <v>290</v>
      </c>
      <c r="N67" s="32">
        <f t="shared" ref="N67:N130" si="2">J67*M67*(1-K67)</f>
        <v>3491.6</v>
      </c>
      <c r="O67" s="34">
        <f t="shared" ref="O67:O130" si="3">N67-J67*L67</f>
        <v>446.59999999999991</v>
      </c>
    </row>
    <row r="68" spans="3:15" x14ac:dyDescent="0.4">
      <c r="C68" s="31">
        <v>43908</v>
      </c>
      <c r="D68" s="32"/>
      <c r="E68" s="32" t="s">
        <v>10</v>
      </c>
      <c r="F68" s="32" t="s">
        <v>51</v>
      </c>
      <c r="G68" s="32"/>
      <c r="H68" s="32" t="s">
        <v>42</v>
      </c>
      <c r="I68" s="32" t="s">
        <v>56</v>
      </c>
      <c r="J68" s="32">
        <v>64</v>
      </c>
      <c r="K68" s="33">
        <v>0.24</v>
      </c>
      <c r="L68" s="32">
        <v>74.25</v>
      </c>
      <c r="M68" s="32">
        <v>99</v>
      </c>
      <c r="N68" s="32">
        <f t="shared" si="2"/>
        <v>4815.3599999999997</v>
      </c>
      <c r="O68" s="34">
        <f t="shared" si="3"/>
        <v>63.359999999999673</v>
      </c>
    </row>
    <row r="69" spans="3:15" x14ac:dyDescent="0.4">
      <c r="C69" s="31">
        <v>43910</v>
      </c>
      <c r="D69" s="32"/>
      <c r="E69" s="32" t="s">
        <v>12</v>
      </c>
      <c r="F69" s="32" t="s">
        <v>49</v>
      </c>
      <c r="G69" s="32"/>
      <c r="H69" s="32" t="s">
        <v>43</v>
      </c>
      <c r="I69" s="32" t="s">
        <v>34</v>
      </c>
      <c r="J69" s="32">
        <v>45</v>
      </c>
      <c r="K69" s="33">
        <v>0.15</v>
      </c>
      <c r="L69" s="32">
        <v>135</v>
      </c>
      <c r="M69" s="32">
        <v>180</v>
      </c>
      <c r="N69" s="32">
        <f t="shared" si="2"/>
        <v>6885</v>
      </c>
      <c r="O69" s="34">
        <f t="shared" si="3"/>
        <v>810</v>
      </c>
    </row>
    <row r="70" spans="3:15" x14ac:dyDescent="0.4">
      <c r="C70" s="31">
        <v>43911</v>
      </c>
      <c r="D70" s="32"/>
      <c r="E70" s="32" t="s">
        <v>11</v>
      </c>
      <c r="F70" s="32" t="s">
        <v>54</v>
      </c>
      <c r="G70" s="32"/>
      <c r="H70" s="32" t="s">
        <v>42</v>
      </c>
      <c r="I70" s="32" t="s">
        <v>30</v>
      </c>
      <c r="J70" s="32">
        <v>41</v>
      </c>
      <c r="K70" s="33">
        <v>0.18</v>
      </c>
      <c r="L70" s="32">
        <v>133.5</v>
      </c>
      <c r="M70" s="32">
        <v>178</v>
      </c>
      <c r="N70" s="32">
        <f t="shared" si="2"/>
        <v>5984.3600000000006</v>
      </c>
      <c r="O70" s="34">
        <f t="shared" si="3"/>
        <v>510.86000000000058</v>
      </c>
    </row>
    <row r="71" spans="3:15" x14ac:dyDescent="0.4">
      <c r="C71" s="31">
        <v>43916</v>
      </c>
      <c r="D71" s="32"/>
      <c r="E71" s="32" t="s">
        <v>10</v>
      </c>
      <c r="F71" s="32" t="s">
        <v>53</v>
      </c>
      <c r="G71" s="32"/>
      <c r="H71" s="32" t="s">
        <v>42</v>
      </c>
      <c r="I71" s="32" t="s">
        <v>59</v>
      </c>
      <c r="J71" s="32">
        <v>56</v>
      </c>
      <c r="K71" s="33">
        <v>0.15</v>
      </c>
      <c r="L71" s="32">
        <v>224.25</v>
      </c>
      <c r="M71" s="32">
        <v>299</v>
      </c>
      <c r="N71" s="32">
        <f t="shared" si="2"/>
        <v>14232.4</v>
      </c>
      <c r="O71" s="34">
        <f t="shared" si="3"/>
        <v>1674.3999999999996</v>
      </c>
    </row>
    <row r="72" spans="3:15" x14ac:dyDescent="0.4">
      <c r="C72" s="31">
        <v>43917</v>
      </c>
      <c r="D72" s="32"/>
      <c r="E72" s="32" t="s">
        <v>10</v>
      </c>
      <c r="F72" s="32" t="s">
        <v>54</v>
      </c>
      <c r="G72" s="32"/>
      <c r="H72" s="32" t="s">
        <v>43</v>
      </c>
      <c r="I72" s="32" t="s">
        <v>34</v>
      </c>
      <c r="J72" s="32">
        <v>81</v>
      </c>
      <c r="K72" s="33">
        <v>0.28000000000000003</v>
      </c>
      <c r="L72" s="32">
        <v>133.5</v>
      </c>
      <c r="M72" s="32">
        <v>178</v>
      </c>
      <c r="N72" s="32">
        <f t="shared" si="2"/>
        <v>10380.959999999999</v>
      </c>
      <c r="O72" s="34">
        <f t="shared" si="3"/>
        <v>-432.54000000000087</v>
      </c>
    </row>
    <row r="73" spans="3:15" x14ac:dyDescent="0.4">
      <c r="C73" s="31">
        <v>43917</v>
      </c>
      <c r="D73" s="32"/>
      <c r="E73" s="32" t="s">
        <v>4</v>
      </c>
      <c r="F73" s="32" t="s">
        <v>53</v>
      </c>
      <c r="G73" s="32"/>
      <c r="H73" s="32" t="s">
        <v>42</v>
      </c>
      <c r="I73" s="32" t="s">
        <v>58</v>
      </c>
      <c r="J73" s="32">
        <v>67</v>
      </c>
      <c r="K73" s="33">
        <v>0.24</v>
      </c>
      <c r="L73" s="32">
        <v>224.25</v>
      </c>
      <c r="M73" s="32">
        <v>299</v>
      </c>
      <c r="N73" s="32">
        <f t="shared" si="2"/>
        <v>15225.08</v>
      </c>
      <c r="O73" s="34">
        <f t="shared" si="3"/>
        <v>200.32999999999993</v>
      </c>
    </row>
    <row r="74" spans="3:15" x14ac:dyDescent="0.4">
      <c r="C74" s="31">
        <v>43917</v>
      </c>
      <c r="D74" s="32"/>
      <c r="E74" s="32" t="s">
        <v>2</v>
      </c>
      <c r="F74" s="32" t="s">
        <v>46</v>
      </c>
      <c r="G74" s="32"/>
      <c r="H74" s="32" t="s">
        <v>42</v>
      </c>
      <c r="I74" s="32" t="s">
        <v>59</v>
      </c>
      <c r="J74" s="32">
        <v>10</v>
      </c>
      <c r="K74" s="33">
        <v>0.13</v>
      </c>
      <c r="L74" s="32">
        <v>180</v>
      </c>
      <c r="M74" s="32">
        <v>240</v>
      </c>
      <c r="N74" s="32">
        <f t="shared" si="2"/>
        <v>2088</v>
      </c>
      <c r="O74" s="34">
        <f t="shared" si="3"/>
        <v>288</v>
      </c>
    </row>
    <row r="75" spans="3:15" x14ac:dyDescent="0.4">
      <c r="C75" s="31">
        <v>43921</v>
      </c>
      <c r="D75" s="32"/>
      <c r="E75" s="32" t="s">
        <v>10</v>
      </c>
      <c r="F75" s="32" t="s">
        <v>48</v>
      </c>
      <c r="G75" s="32"/>
      <c r="H75" s="32" t="s">
        <v>42</v>
      </c>
      <c r="I75" s="32" t="s">
        <v>30</v>
      </c>
      <c r="J75" s="32">
        <v>78</v>
      </c>
      <c r="K75" s="33">
        <v>0.26</v>
      </c>
      <c r="L75" s="32">
        <v>217.5</v>
      </c>
      <c r="M75" s="32">
        <v>290</v>
      </c>
      <c r="N75" s="32">
        <f t="shared" si="2"/>
        <v>16738.8</v>
      </c>
      <c r="O75" s="34">
        <f t="shared" si="3"/>
        <v>-226.20000000000073</v>
      </c>
    </row>
    <row r="76" spans="3:15" x14ac:dyDescent="0.4">
      <c r="C76" s="31">
        <v>43922</v>
      </c>
      <c r="D76" s="32"/>
      <c r="E76" s="32" t="s">
        <v>5</v>
      </c>
      <c r="F76" s="32" t="s">
        <v>46</v>
      </c>
      <c r="G76" s="32"/>
      <c r="H76" s="32" t="s">
        <v>42</v>
      </c>
      <c r="I76" s="32" t="s">
        <v>56</v>
      </c>
      <c r="J76" s="32">
        <v>77</v>
      </c>
      <c r="K76" s="33">
        <v>0.03</v>
      </c>
      <c r="L76" s="32">
        <v>180</v>
      </c>
      <c r="M76" s="32">
        <v>240</v>
      </c>
      <c r="N76" s="32">
        <f t="shared" si="2"/>
        <v>17925.599999999999</v>
      </c>
      <c r="O76" s="34">
        <f t="shared" si="3"/>
        <v>4065.5999999999985</v>
      </c>
    </row>
    <row r="77" spans="3:15" x14ac:dyDescent="0.4">
      <c r="C77" s="31">
        <v>43922</v>
      </c>
      <c r="D77" s="32"/>
      <c r="E77" s="32" t="s">
        <v>5</v>
      </c>
      <c r="F77" s="32" t="s">
        <v>51</v>
      </c>
      <c r="G77" s="32"/>
      <c r="H77" s="32" t="s">
        <v>42</v>
      </c>
      <c r="I77" s="32" t="s">
        <v>58</v>
      </c>
      <c r="J77" s="32">
        <v>41</v>
      </c>
      <c r="K77" s="33">
        <v>0.12</v>
      </c>
      <c r="L77" s="32">
        <v>74.25</v>
      </c>
      <c r="M77" s="32">
        <v>99</v>
      </c>
      <c r="N77" s="32">
        <f t="shared" si="2"/>
        <v>3571.92</v>
      </c>
      <c r="O77" s="34">
        <f t="shared" si="3"/>
        <v>527.67000000000007</v>
      </c>
    </row>
    <row r="78" spans="3:15" x14ac:dyDescent="0.4">
      <c r="C78" s="31">
        <v>43923</v>
      </c>
      <c r="D78" s="32"/>
      <c r="E78" s="32" t="s">
        <v>16</v>
      </c>
      <c r="F78" s="32" t="s">
        <v>53</v>
      </c>
      <c r="G78" s="32"/>
      <c r="H78" s="32" t="s">
        <v>42</v>
      </c>
      <c r="I78" s="32" t="s">
        <v>58</v>
      </c>
      <c r="J78" s="32">
        <v>62</v>
      </c>
      <c r="K78" s="33">
        <v>0.25</v>
      </c>
      <c r="L78" s="32">
        <v>224.25</v>
      </c>
      <c r="M78" s="32">
        <v>299</v>
      </c>
      <c r="N78" s="32">
        <f t="shared" si="2"/>
        <v>13903.5</v>
      </c>
      <c r="O78" s="34">
        <f t="shared" si="3"/>
        <v>0</v>
      </c>
    </row>
    <row r="79" spans="3:15" x14ac:dyDescent="0.4">
      <c r="C79" s="31">
        <v>43924</v>
      </c>
      <c r="D79" s="32"/>
      <c r="E79" s="32" t="s">
        <v>15</v>
      </c>
      <c r="F79" s="32" t="s">
        <v>49</v>
      </c>
      <c r="G79" s="32"/>
      <c r="H79" s="32" t="s">
        <v>42</v>
      </c>
      <c r="I79" s="32" t="s">
        <v>56</v>
      </c>
      <c r="J79" s="32">
        <v>60</v>
      </c>
      <c r="K79" s="33">
        <v>0.11</v>
      </c>
      <c r="L79" s="32">
        <v>135</v>
      </c>
      <c r="M79" s="32">
        <v>180</v>
      </c>
      <c r="N79" s="32">
        <f t="shared" si="2"/>
        <v>9612</v>
      </c>
      <c r="O79" s="34">
        <f t="shared" si="3"/>
        <v>1512</v>
      </c>
    </row>
    <row r="80" spans="3:15" x14ac:dyDescent="0.4">
      <c r="C80" s="31">
        <v>43924</v>
      </c>
      <c r="D80" s="32"/>
      <c r="E80" s="32" t="s">
        <v>2</v>
      </c>
      <c r="F80" s="32" t="s">
        <v>50</v>
      </c>
      <c r="G80" s="32"/>
      <c r="H80" s="32" t="s">
        <v>42</v>
      </c>
      <c r="I80" s="32" t="s">
        <v>58</v>
      </c>
      <c r="J80" s="32">
        <v>31</v>
      </c>
      <c r="K80" s="33">
        <v>0.05</v>
      </c>
      <c r="L80" s="32">
        <v>81</v>
      </c>
      <c r="M80" s="32">
        <v>108</v>
      </c>
      <c r="N80" s="32">
        <f t="shared" si="2"/>
        <v>3180.6</v>
      </c>
      <c r="O80" s="34">
        <f t="shared" si="3"/>
        <v>669.59999999999991</v>
      </c>
    </row>
    <row r="81" spans="3:15" x14ac:dyDescent="0.4">
      <c r="C81" s="31">
        <v>43924</v>
      </c>
      <c r="D81" s="32"/>
      <c r="E81" s="32" t="s">
        <v>4</v>
      </c>
      <c r="F81" s="32" t="s">
        <v>51</v>
      </c>
      <c r="G81" s="32"/>
      <c r="H81" s="32" t="s">
        <v>42</v>
      </c>
      <c r="I81" s="32" t="s">
        <v>30</v>
      </c>
      <c r="J81" s="32">
        <v>40</v>
      </c>
      <c r="K81" s="33">
        <v>0</v>
      </c>
      <c r="L81" s="32">
        <v>74.25</v>
      </c>
      <c r="M81" s="32">
        <v>99</v>
      </c>
      <c r="N81" s="32">
        <f t="shared" si="2"/>
        <v>3960</v>
      </c>
      <c r="O81" s="34">
        <f t="shared" si="3"/>
        <v>990</v>
      </c>
    </row>
    <row r="82" spans="3:15" x14ac:dyDescent="0.4">
      <c r="C82" s="31">
        <v>43925</v>
      </c>
      <c r="D82" s="32"/>
      <c r="E82" s="32" t="s">
        <v>6</v>
      </c>
      <c r="F82" s="32" t="s">
        <v>50</v>
      </c>
      <c r="G82" s="32"/>
      <c r="H82" s="32" t="s">
        <v>42</v>
      </c>
      <c r="I82" s="32" t="s">
        <v>57</v>
      </c>
      <c r="J82" s="32">
        <v>47</v>
      </c>
      <c r="K82" s="33">
        <v>0.24</v>
      </c>
      <c r="L82" s="32">
        <v>81</v>
      </c>
      <c r="M82" s="32">
        <v>108</v>
      </c>
      <c r="N82" s="32">
        <f t="shared" si="2"/>
        <v>3857.76</v>
      </c>
      <c r="O82" s="34">
        <f t="shared" si="3"/>
        <v>50.760000000000218</v>
      </c>
    </row>
    <row r="83" spans="3:15" x14ac:dyDescent="0.4">
      <c r="C83" s="31">
        <v>43925</v>
      </c>
      <c r="D83" s="32"/>
      <c r="E83" s="32" t="s">
        <v>12</v>
      </c>
      <c r="F83" s="32" t="s">
        <v>48</v>
      </c>
      <c r="G83" s="32"/>
      <c r="H83" s="32" t="s">
        <v>42</v>
      </c>
      <c r="I83" s="32" t="s">
        <v>60</v>
      </c>
      <c r="J83" s="32">
        <v>4</v>
      </c>
      <c r="K83" s="33">
        <v>0.11</v>
      </c>
      <c r="L83" s="32">
        <v>217.5</v>
      </c>
      <c r="M83" s="32">
        <v>290</v>
      </c>
      <c r="N83" s="32">
        <f t="shared" si="2"/>
        <v>1032.4000000000001</v>
      </c>
      <c r="O83" s="34">
        <f t="shared" si="3"/>
        <v>162.40000000000009</v>
      </c>
    </row>
    <row r="84" spans="3:15" x14ac:dyDescent="0.4">
      <c r="C84" s="31">
        <v>43925</v>
      </c>
      <c r="D84" s="32"/>
      <c r="E84" s="32" t="s">
        <v>15</v>
      </c>
      <c r="F84" s="32" t="s">
        <v>48</v>
      </c>
      <c r="G84" s="32"/>
      <c r="H84" s="32" t="s">
        <v>42</v>
      </c>
      <c r="I84" s="32" t="s">
        <v>56</v>
      </c>
      <c r="J84" s="32">
        <v>38</v>
      </c>
      <c r="K84" s="33">
        <v>0.26</v>
      </c>
      <c r="L84" s="32">
        <v>217.5</v>
      </c>
      <c r="M84" s="32">
        <v>290</v>
      </c>
      <c r="N84" s="32">
        <f t="shared" si="2"/>
        <v>8154.8</v>
      </c>
      <c r="O84" s="34">
        <f t="shared" si="3"/>
        <v>-110.19999999999982</v>
      </c>
    </row>
    <row r="85" spans="3:15" x14ac:dyDescent="0.4">
      <c r="C85" s="31">
        <v>43926</v>
      </c>
      <c r="D85" s="32"/>
      <c r="E85" s="32" t="s">
        <v>11</v>
      </c>
      <c r="F85" s="32" t="s">
        <v>53</v>
      </c>
      <c r="G85" s="32"/>
      <c r="H85" s="32" t="s">
        <v>42</v>
      </c>
      <c r="I85" s="32" t="s">
        <v>58</v>
      </c>
      <c r="J85" s="32">
        <v>10</v>
      </c>
      <c r="K85" s="33">
        <v>0</v>
      </c>
      <c r="L85" s="32">
        <v>224.25</v>
      </c>
      <c r="M85" s="32">
        <v>299</v>
      </c>
      <c r="N85" s="32">
        <f t="shared" si="2"/>
        <v>2990</v>
      </c>
      <c r="O85" s="34">
        <f t="shared" si="3"/>
        <v>747.5</v>
      </c>
    </row>
    <row r="86" spans="3:15" x14ac:dyDescent="0.4">
      <c r="C86" s="31">
        <v>43926</v>
      </c>
      <c r="D86" s="32"/>
      <c r="E86" s="32" t="s">
        <v>2</v>
      </c>
      <c r="F86" s="32" t="s">
        <v>51</v>
      </c>
      <c r="G86" s="32"/>
      <c r="H86" s="32" t="s">
        <v>43</v>
      </c>
      <c r="I86" s="32" t="s">
        <v>34</v>
      </c>
      <c r="J86" s="32">
        <v>24</v>
      </c>
      <c r="K86" s="33">
        <v>0.09</v>
      </c>
      <c r="L86" s="32">
        <v>74.25</v>
      </c>
      <c r="M86" s="32">
        <v>99</v>
      </c>
      <c r="N86" s="32">
        <f t="shared" si="2"/>
        <v>2162.16</v>
      </c>
      <c r="O86" s="34">
        <f t="shared" si="3"/>
        <v>380.15999999999985</v>
      </c>
    </row>
    <row r="87" spans="3:15" x14ac:dyDescent="0.4">
      <c r="C87" s="31">
        <v>43928</v>
      </c>
      <c r="D87" s="32"/>
      <c r="E87" s="32" t="s">
        <v>10</v>
      </c>
      <c r="F87" s="32" t="s">
        <v>52</v>
      </c>
      <c r="G87" s="32"/>
      <c r="H87" s="32" t="s">
        <v>42</v>
      </c>
      <c r="I87" s="32" t="s">
        <v>59</v>
      </c>
      <c r="J87" s="32">
        <v>52</v>
      </c>
      <c r="K87" s="33">
        <v>0.1</v>
      </c>
      <c r="L87" s="32">
        <v>142.5</v>
      </c>
      <c r="M87" s="32">
        <v>190</v>
      </c>
      <c r="N87" s="32">
        <f t="shared" si="2"/>
        <v>8892</v>
      </c>
      <c r="O87" s="34">
        <f t="shared" si="3"/>
        <v>1482</v>
      </c>
    </row>
    <row r="88" spans="3:15" x14ac:dyDescent="0.4">
      <c r="C88" s="31">
        <v>43929</v>
      </c>
      <c r="D88" s="32"/>
      <c r="E88" s="32" t="s">
        <v>5</v>
      </c>
      <c r="F88" s="32" t="s">
        <v>53</v>
      </c>
      <c r="G88" s="32"/>
      <c r="H88" s="32" t="s">
        <v>42</v>
      </c>
      <c r="I88" s="32" t="s">
        <v>56</v>
      </c>
      <c r="J88" s="32">
        <v>50</v>
      </c>
      <c r="K88" s="33">
        <v>0.11</v>
      </c>
      <c r="L88" s="32">
        <v>224.25</v>
      </c>
      <c r="M88" s="32">
        <v>299</v>
      </c>
      <c r="N88" s="32">
        <f t="shared" si="2"/>
        <v>13305.5</v>
      </c>
      <c r="O88" s="34">
        <f t="shared" si="3"/>
        <v>2093</v>
      </c>
    </row>
    <row r="89" spans="3:15" x14ac:dyDescent="0.4">
      <c r="C89" s="31">
        <v>43932</v>
      </c>
      <c r="D89" s="32"/>
      <c r="E89" s="32" t="s">
        <v>2</v>
      </c>
      <c r="F89" s="32" t="s">
        <v>48</v>
      </c>
      <c r="G89" s="32"/>
      <c r="H89" s="32" t="s">
        <v>42</v>
      </c>
      <c r="I89" s="32" t="s">
        <v>57</v>
      </c>
      <c r="J89" s="32">
        <v>35</v>
      </c>
      <c r="K89" s="33">
        <v>0.1</v>
      </c>
      <c r="L89" s="32">
        <v>217.5</v>
      </c>
      <c r="M89" s="32">
        <v>290</v>
      </c>
      <c r="N89" s="32">
        <f t="shared" si="2"/>
        <v>9135</v>
      </c>
      <c r="O89" s="34">
        <f t="shared" si="3"/>
        <v>1522.5</v>
      </c>
    </row>
    <row r="90" spans="3:15" x14ac:dyDescent="0.4">
      <c r="C90" s="31">
        <v>43932</v>
      </c>
      <c r="D90" s="32"/>
      <c r="E90" s="32" t="s">
        <v>5</v>
      </c>
      <c r="F90" s="32" t="s">
        <v>46</v>
      </c>
      <c r="G90" s="32"/>
      <c r="H90" s="32" t="s">
        <v>42</v>
      </c>
      <c r="I90" s="32" t="s">
        <v>30</v>
      </c>
      <c r="J90" s="32">
        <v>73</v>
      </c>
      <c r="K90" s="33">
        <v>0.19</v>
      </c>
      <c r="L90" s="32">
        <v>180</v>
      </c>
      <c r="M90" s="32">
        <v>240</v>
      </c>
      <c r="N90" s="32">
        <f t="shared" si="2"/>
        <v>14191.2</v>
      </c>
      <c r="O90" s="34">
        <f t="shared" si="3"/>
        <v>1051.2000000000007</v>
      </c>
    </row>
    <row r="91" spans="3:15" x14ac:dyDescent="0.4">
      <c r="C91" s="31">
        <v>43933</v>
      </c>
      <c r="D91" s="32"/>
      <c r="E91" s="32" t="s">
        <v>7</v>
      </c>
      <c r="F91" s="32" t="s">
        <v>46</v>
      </c>
      <c r="G91" s="32"/>
      <c r="H91" s="32" t="s">
        <v>42</v>
      </c>
      <c r="I91" s="32" t="s">
        <v>58</v>
      </c>
      <c r="J91" s="32">
        <v>15</v>
      </c>
      <c r="K91" s="33">
        <v>0.12</v>
      </c>
      <c r="L91" s="32">
        <v>180</v>
      </c>
      <c r="M91" s="32">
        <v>240</v>
      </c>
      <c r="N91" s="32">
        <f t="shared" si="2"/>
        <v>3168</v>
      </c>
      <c r="O91" s="34">
        <f t="shared" si="3"/>
        <v>468</v>
      </c>
    </row>
    <row r="92" spans="3:15" x14ac:dyDescent="0.4">
      <c r="C92" s="31">
        <v>43933</v>
      </c>
      <c r="D92" s="32"/>
      <c r="E92" s="32" t="s">
        <v>10</v>
      </c>
      <c r="F92" s="32" t="s">
        <v>51</v>
      </c>
      <c r="G92" s="32"/>
      <c r="H92" s="32" t="s">
        <v>42</v>
      </c>
      <c r="I92" s="32" t="s">
        <v>56</v>
      </c>
      <c r="J92" s="32">
        <v>17</v>
      </c>
      <c r="K92" s="33">
        <v>0.08</v>
      </c>
      <c r="L92" s="32">
        <v>74.25</v>
      </c>
      <c r="M92" s="32">
        <v>99</v>
      </c>
      <c r="N92" s="32">
        <f t="shared" si="2"/>
        <v>1548.3600000000001</v>
      </c>
      <c r="O92" s="34">
        <f t="shared" si="3"/>
        <v>286.11000000000013</v>
      </c>
    </row>
    <row r="93" spans="3:15" x14ac:dyDescent="0.4">
      <c r="C93" s="31">
        <v>43933</v>
      </c>
      <c r="D93" s="32"/>
      <c r="E93" s="32" t="s">
        <v>5</v>
      </c>
      <c r="F93" s="32" t="s">
        <v>49</v>
      </c>
      <c r="G93" s="32"/>
      <c r="H93" s="32" t="s">
        <v>42</v>
      </c>
      <c r="I93" s="32" t="s">
        <v>60</v>
      </c>
      <c r="J93" s="32">
        <v>8</v>
      </c>
      <c r="K93" s="33">
        <v>0.08</v>
      </c>
      <c r="L93" s="32">
        <v>135</v>
      </c>
      <c r="M93" s="32">
        <v>180</v>
      </c>
      <c r="N93" s="32">
        <f t="shared" si="2"/>
        <v>1324.8</v>
      </c>
      <c r="O93" s="34">
        <f t="shared" si="3"/>
        <v>244.79999999999995</v>
      </c>
    </row>
    <row r="94" spans="3:15" x14ac:dyDescent="0.4">
      <c r="C94" s="31">
        <v>43934</v>
      </c>
      <c r="D94" s="32"/>
      <c r="E94" s="32" t="s">
        <v>7</v>
      </c>
      <c r="F94" s="32" t="s">
        <v>53</v>
      </c>
      <c r="G94" s="32"/>
      <c r="H94" s="32" t="s">
        <v>42</v>
      </c>
      <c r="I94" s="32" t="s">
        <v>30</v>
      </c>
      <c r="J94" s="32">
        <v>45</v>
      </c>
      <c r="K94" s="33">
        <v>0.28000000000000003</v>
      </c>
      <c r="L94" s="32">
        <v>224.25</v>
      </c>
      <c r="M94" s="32">
        <v>299</v>
      </c>
      <c r="N94" s="32">
        <f t="shared" si="2"/>
        <v>9687.6</v>
      </c>
      <c r="O94" s="34">
        <f t="shared" si="3"/>
        <v>-403.64999999999964</v>
      </c>
    </row>
    <row r="95" spans="3:15" x14ac:dyDescent="0.4">
      <c r="C95" s="31">
        <v>43935</v>
      </c>
      <c r="D95" s="32"/>
      <c r="E95" s="32" t="s">
        <v>10</v>
      </c>
      <c r="F95" s="32" t="s">
        <v>54</v>
      </c>
      <c r="G95" s="32"/>
      <c r="H95" s="32" t="s">
        <v>42</v>
      </c>
      <c r="I95" s="32" t="s">
        <v>30</v>
      </c>
      <c r="J95" s="32">
        <v>3</v>
      </c>
      <c r="K95" s="33">
        <v>0.04</v>
      </c>
      <c r="L95" s="32">
        <v>133.5</v>
      </c>
      <c r="M95" s="32">
        <v>178</v>
      </c>
      <c r="N95" s="32">
        <f t="shared" si="2"/>
        <v>512.64</v>
      </c>
      <c r="O95" s="34">
        <f t="shared" si="3"/>
        <v>112.13999999999999</v>
      </c>
    </row>
    <row r="96" spans="3:15" x14ac:dyDescent="0.4">
      <c r="C96" s="31">
        <v>43935</v>
      </c>
      <c r="D96" s="32"/>
      <c r="E96" s="32" t="s">
        <v>5</v>
      </c>
      <c r="F96" s="32" t="s">
        <v>46</v>
      </c>
      <c r="G96" s="32"/>
      <c r="H96" s="32" t="s">
        <v>42</v>
      </c>
      <c r="I96" s="32" t="s">
        <v>58</v>
      </c>
      <c r="J96" s="32">
        <v>15</v>
      </c>
      <c r="K96" s="33">
        <v>0.13</v>
      </c>
      <c r="L96" s="32">
        <v>180</v>
      </c>
      <c r="M96" s="32">
        <v>240</v>
      </c>
      <c r="N96" s="32">
        <f t="shared" si="2"/>
        <v>3132</v>
      </c>
      <c r="O96" s="34">
        <f t="shared" si="3"/>
        <v>432</v>
      </c>
    </row>
    <row r="97" spans="3:15" x14ac:dyDescent="0.4">
      <c r="C97" s="31">
        <v>43935</v>
      </c>
      <c r="D97" s="32"/>
      <c r="E97" s="32" t="s">
        <v>7</v>
      </c>
      <c r="F97" s="32" t="s">
        <v>48</v>
      </c>
      <c r="G97" s="32"/>
      <c r="H97" s="32" t="s">
        <v>42</v>
      </c>
      <c r="I97" s="32" t="s">
        <v>59</v>
      </c>
      <c r="J97" s="32">
        <v>30</v>
      </c>
      <c r="K97" s="33">
        <v>0.01</v>
      </c>
      <c r="L97" s="32">
        <v>217.5</v>
      </c>
      <c r="M97" s="32">
        <v>290</v>
      </c>
      <c r="N97" s="32">
        <f t="shared" si="2"/>
        <v>8613</v>
      </c>
      <c r="O97" s="34">
        <f t="shared" si="3"/>
        <v>2088</v>
      </c>
    </row>
    <row r="98" spans="3:15" x14ac:dyDescent="0.4">
      <c r="C98" s="31">
        <v>43936</v>
      </c>
      <c r="D98" s="32"/>
      <c r="E98" s="32" t="s">
        <v>6</v>
      </c>
      <c r="F98" s="32" t="s">
        <v>53</v>
      </c>
      <c r="G98" s="32"/>
      <c r="H98" s="32" t="s">
        <v>42</v>
      </c>
      <c r="I98" s="32" t="s">
        <v>60</v>
      </c>
      <c r="J98" s="32">
        <v>3</v>
      </c>
      <c r="K98" s="33">
        <v>0.02</v>
      </c>
      <c r="L98" s="32">
        <v>224.25</v>
      </c>
      <c r="M98" s="32">
        <v>299</v>
      </c>
      <c r="N98" s="32">
        <f t="shared" si="2"/>
        <v>879.06</v>
      </c>
      <c r="O98" s="34">
        <f t="shared" si="3"/>
        <v>206.30999999999995</v>
      </c>
    </row>
    <row r="99" spans="3:15" x14ac:dyDescent="0.4">
      <c r="C99" s="31">
        <v>43938</v>
      </c>
      <c r="D99" s="32"/>
      <c r="E99" s="32" t="s">
        <v>2</v>
      </c>
      <c r="F99" s="32" t="s">
        <v>46</v>
      </c>
      <c r="G99" s="32"/>
      <c r="H99" s="32" t="s">
        <v>42</v>
      </c>
      <c r="I99" s="32" t="s">
        <v>57</v>
      </c>
      <c r="J99" s="32">
        <v>15</v>
      </c>
      <c r="K99" s="33">
        <v>0.09</v>
      </c>
      <c r="L99" s="32">
        <v>180</v>
      </c>
      <c r="M99" s="32">
        <v>240</v>
      </c>
      <c r="N99" s="32">
        <f t="shared" si="2"/>
        <v>3276</v>
      </c>
      <c r="O99" s="34">
        <f t="shared" si="3"/>
        <v>576</v>
      </c>
    </row>
    <row r="100" spans="3:15" x14ac:dyDescent="0.4">
      <c r="C100" s="31">
        <v>43938</v>
      </c>
      <c r="D100" s="32"/>
      <c r="E100" s="32" t="s">
        <v>18</v>
      </c>
      <c r="F100" s="32" t="s">
        <v>54</v>
      </c>
      <c r="G100" s="32"/>
      <c r="H100" s="32" t="s">
        <v>42</v>
      </c>
      <c r="I100" s="32" t="s">
        <v>30</v>
      </c>
      <c r="J100" s="32">
        <v>15</v>
      </c>
      <c r="K100" s="33">
        <v>0.02</v>
      </c>
      <c r="L100" s="32">
        <v>133.5</v>
      </c>
      <c r="M100" s="32">
        <v>178</v>
      </c>
      <c r="N100" s="32">
        <f t="shared" si="2"/>
        <v>2616.6</v>
      </c>
      <c r="O100" s="34">
        <f t="shared" si="3"/>
        <v>614.09999999999991</v>
      </c>
    </row>
    <row r="101" spans="3:15" x14ac:dyDescent="0.4">
      <c r="C101" s="31">
        <v>43940</v>
      </c>
      <c r="D101" s="32"/>
      <c r="E101" s="32" t="s">
        <v>5</v>
      </c>
      <c r="F101" s="32" t="s">
        <v>50</v>
      </c>
      <c r="G101" s="32"/>
      <c r="H101" s="32" t="s">
        <v>42</v>
      </c>
      <c r="I101" s="32" t="s">
        <v>56</v>
      </c>
      <c r="J101" s="32">
        <v>8</v>
      </c>
      <c r="K101" s="33">
        <v>0.24</v>
      </c>
      <c r="L101" s="32">
        <v>81</v>
      </c>
      <c r="M101" s="32">
        <v>108</v>
      </c>
      <c r="N101" s="32">
        <f t="shared" si="2"/>
        <v>656.64</v>
      </c>
      <c r="O101" s="34">
        <f t="shared" si="3"/>
        <v>8.6399999999999864</v>
      </c>
    </row>
    <row r="102" spans="3:15" x14ac:dyDescent="0.4">
      <c r="C102" s="31">
        <v>43942</v>
      </c>
      <c r="D102" s="32"/>
      <c r="E102" s="32" t="s">
        <v>13</v>
      </c>
      <c r="F102" s="32" t="s">
        <v>53</v>
      </c>
      <c r="G102" s="32"/>
      <c r="H102" s="32" t="s">
        <v>42</v>
      </c>
      <c r="I102" s="32" t="s">
        <v>58</v>
      </c>
      <c r="J102" s="32">
        <v>25</v>
      </c>
      <c r="K102" s="33">
        <v>0.21</v>
      </c>
      <c r="L102" s="32">
        <v>224.25</v>
      </c>
      <c r="M102" s="32">
        <v>299</v>
      </c>
      <c r="N102" s="32">
        <f t="shared" si="2"/>
        <v>5905.25</v>
      </c>
      <c r="O102" s="34">
        <f t="shared" si="3"/>
        <v>299</v>
      </c>
    </row>
    <row r="103" spans="3:15" x14ac:dyDescent="0.4">
      <c r="C103" s="31">
        <v>43943</v>
      </c>
      <c r="D103" s="32"/>
      <c r="E103" s="32" t="s">
        <v>11</v>
      </c>
      <c r="F103" s="32" t="s">
        <v>53</v>
      </c>
      <c r="G103" s="32"/>
      <c r="H103" s="32" t="s">
        <v>43</v>
      </c>
      <c r="I103" s="32" t="s">
        <v>34</v>
      </c>
      <c r="J103" s="32">
        <v>48</v>
      </c>
      <c r="K103" s="33">
        <v>0.18</v>
      </c>
      <c r="L103" s="32">
        <v>224.25</v>
      </c>
      <c r="M103" s="32">
        <v>299</v>
      </c>
      <c r="N103" s="32">
        <f t="shared" si="2"/>
        <v>11768.640000000001</v>
      </c>
      <c r="O103" s="34">
        <f t="shared" si="3"/>
        <v>1004.6400000000012</v>
      </c>
    </row>
    <row r="104" spans="3:15" x14ac:dyDescent="0.4">
      <c r="C104" s="31">
        <v>43944</v>
      </c>
      <c r="D104" s="32"/>
      <c r="E104" s="32" t="s">
        <v>5</v>
      </c>
      <c r="F104" s="32" t="s">
        <v>51</v>
      </c>
      <c r="G104" s="32"/>
      <c r="H104" s="32" t="s">
        <v>43</v>
      </c>
      <c r="I104" s="32" t="s">
        <v>61</v>
      </c>
      <c r="J104" s="32">
        <v>58</v>
      </c>
      <c r="K104" s="33">
        <v>0.11</v>
      </c>
      <c r="L104" s="32">
        <v>74.25</v>
      </c>
      <c r="M104" s="32">
        <v>99</v>
      </c>
      <c r="N104" s="32">
        <f t="shared" si="2"/>
        <v>5110.38</v>
      </c>
      <c r="O104" s="34">
        <f t="shared" si="3"/>
        <v>803.88000000000011</v>
      </c>
    </row>
    <row r="105" spans="3:15" x14ac:dyDescent="0.4">
      <c r="C105" s="31">
        <v>43945</v>
      </c>
      <c r="D105" s="32"/>
      <c r="E105" s="32" t="s">
        <v>2</v>
      </c>
      <c r="F105" s="32" t="s">
        <v>48</v>
      </c>
      <c r="G105" s="32"/>
      <c r="H105" s="32" t="s">
        <v>43</v>
      </c>
      <c r="I105" s="32" t="s">
        <v>61</v>
      </c>
      <c r="J105" s="32">
        <v>37</v>
      </c>
      <c r="K105" s="33">
        <v>0.18</v>
      </c>
      <c r="L105" s="32">
        <v>217.5</v>
      </c>
      <c r="M105" s="32">
        <v>290</v>
      </c>
      <c r="N105" s="32">
        <f t="shared" si="2"/>
        <v>8798.6</v>
      </c>
      <c r="O105" s="34">
        <f t="shared" si="3"/>
        <v>751.10000000000036</v>
      </c>
    </row>
    <row r="106" spans="3:15" x14ac:dyDescent="0.4">
      <c r="C106" s="31">
        <v>43945</v>
      </c>
      <c r="D106" s="32"/>
      <c r="E106" s="32" t="s">
        <v>15</v>
      </c>
      <c r="F106" s="32" t="s">
        <v>46</v>
      </c>
      <c r="G106" s="32"/>
      <c r="H106" s="32" t="s">
        <v>42</v>
      </c>
      <c r="I106" s="32" t="s">
        <v>59</v>
      </c>
      <c r="J106" s="32">
        <v>20</v>
      </c>
      <c r="K106" s="33">
        <v>0.04</v>
      </c>
      <c r="L106" s="32">
        <v>180</v>
      </c>
      <c r="M106" s="32">
        <v>240</v>
      </c>
      <c r="N106" s="32">
        <f t="shared" si="2"/>
        <v>4608</v>
      </c>
      <c r="O106" s="34">
        <f t="shared" si="3"/>
        <v>1008</v>
      </c>
    </row>
    <row r="107" spans="3:15" x14ac:dyDescent="0.4">
      <c r="C107" s="31">
        <v>43947</v>
      </c>
      <c r="D107" s="32"/>
      <c r="E107" s="32" t="s">
        <v>7</v>
      </c>
      <c r="F107" s="32" t="s">
        <v>51</v>
      </c>
      <c r="G107" s="32"/>
      <c r="H107" s="32" t="s">
        <v>42</v>
      </c>
      <c r="I107" s="32" t="s">
        <v>60</v>
      </c>
      <c r="J107" s="32">
        <v>29</v>
      </c>
      <c r="K107" s="33">
        <v>0.22</v>
      </c>
      <c r="L107" s="32">
        <v>74.25</v>
      </c>
      <c r="M107" s="32">
        <v>99</v>
      </c>
      <c r="N107" s="32">
        <f t="shared" si="2"/>
        <v>2239.38</v>
      </c>
      <c r="O107" s="34">
        <f t="shared" si="3"/>
        <v>86.130000000000109</v>
      </c>
    </row>
    <row r="108" spans="3:15" x14ac:dyDescent="0.4">
      <c r="C108" s="31">
        <v>43949</v>
      </c>
      <c r="D108" s="32"/>
      <c r="E108" s="32" t="s">
        <v>2</v>
      </c>
      <c r="F108" s="32" t="s">
        <v>51</v>
      </c>
      <c r="G108" s="32"/>
      <c r="H108" s="32" t="s">
        <v>43</v>
      </c>
      <c r="I108" s="32" t="s">
        <v>35</v>
      </c>
      <c r="J108" s="32">
        <v>16</v>
      </c>
      <c r="K108" s="33">
        <v>0.26</v>
      </c>
      <c r="L108" s="32">
        <v>74.25</v>
      </c>
      <c r="M108" s="32">
        <v>99</v>
      </c>
      <c r="N108" s="32">
        <f t="shared" si="2"/>
        <v>1172.1600000000001</v>
      </c>
      <c r="O108" s="34">
        <f t="shared" si="3"/>
        <v>-15.839999999999918</v>
      </c>
    </row>
    <row r="109" spans="3:15" x14ac:dyDescent="0.4">
      <c r="C109" s="31">
        <v>43949</v>
      </c>
      <c r="D109" s="32"/>
      <c r="E109" s="32" t="s">
        <v>5</v>
      </c>
      <c r="F109" s="32" t="s">
        <v>53</v>
      </c>
      <c r="G109" s="32"/>
      <c r="H109" s="32" t="s">
        <v>42</v>
      </c>
      <c r="I109" s="32" t="s">
        <v>60</v>
      </c>
      <c r="J109" s="32">
        <v>62</v>
      </c>
      <c r="K109" s="33">
        <v>0.14000000000000001</v>
      </c>
      <c r="L109" s="32">
        <v>224.25</v>
      </c>
      <c r="M109" s="32">
        <v>299</v>
      </c>
      <c r="N109" s="32">
        <f t="shared" si="2"/>
        <v>15942.68</v>
      </c>
      <c r="O109" s="34">
        <f t="shared" si="3"/>
        <v>2039.1800000000003</v>
      </c>
    </row>
    <row r="110" spans="3:15" x14ac:dyDescent="0.4">
      <c r="C110" s="31">
        <v>43950</v>
      </c>
      <c r="D110" s="32"/>
      <c r="E110" s="32" t="s">
        <v>2</v>
      </c>
      <c r="F110" s="32" t="s">
        <v>51</v>
      </c>
      <c r="G110" s="32"/>
      <c r="H110" s="32" t="s">
        <v>42</v>
      </c>
      <c r="I110" s="32" t="s">
        <v>60</v>
      </c>
      <c r="J110" s="32">
        <v>14</v>
      </c>
      <c r="K110" s="33">
        <v>0.05</v>
      </c>
      <c r="L110" s="32">
        <v>74.25</v>
      </c>
      <c r="M110" s="32">
        <v>99</v>
      </c>
      <c r="N110" s="32">
        <f t="shared" si="2"/>
        <v>1316.7</v>
      </c>
      <c r="O110" s="34">
        <f t="shared" si="3"/>
        <v>277.20000000000005</v>
      </c>
    </row>
    <row r="111" spans="3:15" x14ac:dyDescent="0.4">
      <c r="C111" s="31">
        <v>43950</v>
      </c>
      <c r="D111" s="32"/>
      <c r="E111" s="32" t="s">
        <v>15</v>
      </c>
      <c r="F111" s="32" t="s">
        <v>50</v>
      </c>
      <c r="G111" s="32"/>
      <c r="H111" s="32" t="s">
        <v>42</v>
      </c>
      <c r="I111" s="32" t="s">
        <v>56</v>
      </c>
      <c r="J111" s="32">
        <v>78</v>
      </c>
      <c r="K111" s="33">
        <v>0.15</v>
      </c>
      <c r="L111" s="32">
        <v>81</v>
      </c>
      <c r="M111" s="32">
        <v>108</v>
      </c>
      <c r="N111" s="32">
        <f t="shared" si="2"/>
        <v>7160.4</v>
      </c>
      <c r="O111" s="34">
        <f t="shared" si="3"/>
        <v>842.39999999999964</v>
      </c>
    </row>
    <row r="112" spans="3:15" x14ac:dyDescent="0.4">
      <c r="C112" s="31">
        <v>43951</v>
      </c>
      <c r="D112" s="32"/>
      <c r="E112" s="32" t="s">
        <v>6</v>
      </c>
      <c r="F112" s="32" t="s">
        <v>48</v>
      </c>
      <c r="G112" s="32"/>
      <c r="H112" s="32" t="s">
        <v>42</v>
      </c>
      <c r="I112" s="32" t="s">
        <v>56</v>
      </c>
      <c r="J112" s="32">
        <v>51</v>
      </c>
      <c r="K112" s="33">
        <v>0.16</v>
      </c>
      <c r="L112" s="32">
        <v>217.5</v>
      </c>
      <c r="M112" s="32">
        <v>290</v>
      </c>
      <c r="N112" s="32">
        <f t="shared" si="2"/>
        <v>12423.6</v>
      </c>
      <c r="O112" s="34">
        <f t="shared" si="3"/>
        <v>1331.1000000000004</v>
      </c>
    </row>
    <row r="113" spans="3:15" x14ac:dyDescent="0.4">
      <c r="C113" s="31">
        <v>43953</v>
      </c>
      <c r="D113" s="32"/>
      <c r="E113" s="32" t="s">
        <v>10</v>
      </c>
      <c r="F113" s="32" t="s">
        <v>51</v>
      </c>
      <c r="G113" s="32"/>
      <c r="H113" s="32" t="s">
        <v>43</v>
      </c>
      <c r="I113" s="32" t="s">
        <v>35</v>
      </c>
      <c r="J113" s="32">
        <v>55</v>
      </c>
      <c r="K113" s="33">
        <v>7.0000000000000007E-2</v>
      </c>
      <c r="L113" s="32">
        <v>74.25</v>
      </c>
      <c r="M113" s="32">
        <v>99</v>
      </c>
      <c r="N113" s="32">
        <f t="shared" si="2"/>
        <v>5063.8499999999995</v>
      </c>
      <c r="O113" s="34">
        <f t="shared" si="3"/>
        <v>980.09999999999945</v>
      </c>
    </row>
    <row r="114" spans="3:15" x14ac:dyDescent="0.4">
      <c r="C114" s="31">
        <v>43954</v>
      </c>
      <c r="D114" s="32"/>
      <c r="E114" s="32" t="s">
        <v>5</v>
      </c>
      <c r="F114" s="32" t="s">
        <v>49</v>
      </c>
      <c r="G114" s="32"/>
      <c r="H114" s="32" t="s">
        <v>42</v>
      </c>
      <c r="I114" s="32" t="s">
        <v>60</v>
      </c>
      <c r="J114" s="32">
        <v>30</v>
      </c>
      <c r="K114" s="33">
        <v>0.2</v>
      </c>
      <c r="L114" s="32">
        <v>135</v>
      </c>
      <c r="M114" s="32">
        <v>180</v>
      </c>
      <c r="N114" s="32">
        <f t="shared" si="2"/>
        <v>4320</v>
      </c>
      <c r="O114" s="34">
        <f t="shared" si="3"/>
        <v>270</v>
      </c>
    </row>
    <row r="115" spans="3:15" x14ac:dyDescent="0.4">
      <c r="C115" s="31">
        <v>43956</v>
      </c>
      <c r="D115" s="32"/>
      <c r="E115" s="32" t="s">
        <v>12</v>
      </c>
      <c r="F115" s="32" t="s">
        <v>53</v>
      </c>
      <c r="G115" s="32"/>
      <c r="H115" s="32" t="s">
        <v>43</v>
      </c>
      <c r="I115" s="32" t="s">
        <v>34</v>
      </c>
      <c r="J115" s="32">
        <v>13</v>
      </c>
      <c r="K115" s="33">
        <v>0.12</v>
      </c>
      <c r="L115" s="32">
        <v>224.25</v>
      </c>
      <c r="M115" s="32">
        <v>299</v>
      </c>
      <c r="N115" s="32">
        <f t="shared" si="2"/>
        <v>3420.56</v>
      </c>
      <c r="O115" s="34">
        <f t="shared" si="3"/>
        <v>505.30999999999995</v>
      </c>
    </row>
    <row r="116" spans="3:15" x14ac:dyDescent="0.4">
      <c r="C116" s="31">
        <v>43956</v>
      </c>
      <c r="D116" s="32"/>
      <c r="E116" s="32" t="s">
        <v>7</v>
      </c>
      <c r="F116" s="32" t="s">
        <v>54</v>
      </c>
      <c r="G116" s="32"/>
      <c r="H116" s="32" t="s">
        <v>43</v>
      </c>
      <c r="I116" s="32" t="s">
        <v>34</v>
      </c>
      <c r="J116" s="32">
        <v>25</v>
      </c>
      <c r="K116" s="33">
        <v>0.13</v>
      </c>
      <c r="L116" s="32">
        <v>133.5</v>
      </c>
      <c r="M116" s="32">
        <v>178</v>
      </c>
      <c r="N116" s="32">
        <f t="shared" si="2"/>
        <v>3871.5</v>
      </c>
      <c r="O116" s="34">
        <f t="shared" si="3"/>
        <v>534</v>
      </c>
    </row>
    <row r="117" spans="3:15" x14ac:dyDescent="0.4">
      <c r="C117" s="31">
        <v>43957</v>
      </c>
      <c r="D117" s="32"/>
      <c r="E117" s="32" t="s">
        <v>17</v>
      </c>
      <c r="F117" s="32" t="s">
        <v>48</v>
      </c>
      <c r="G117" s="32"/>
      <c r="H117" s="32" t="s">
        <v>42</v>
      </c>
      <c r="I117" s="32" t="s">
        <v>60</v>
      </c>
      <c r="J117" s="32">
        <v>45</v>
      </c>
      <c r="K117" s="33">
        <v>0.17</v>
      </c>
      <c r="L117" s="32">
        <v>217.5</v>
      </c>
      <c r="M117" s="32">
        <v>290</v>
      </c>
      <c r="N117" s="32">
        <f t="shared" si="2"/>
        <v>10831.5</v>
      </c>
      <c r="O117" s="34">
        <f t="shared" si="3"/>
        <v>1044</v>
      </c>
    </row>
    <row r="118" spans="3:15" x14ac:dyDescent="0.4">
      <c r="C118" s="31">
        <v>43957</v>
      </c>
      <c r="D118" s="32"/>
      <c r="E118" s="32" t="s">
        <v>15</v>
      </c>
      <c r="F118" s="32" t="s">
        <v>46</v>
      </c>
      <c r="G118" s="32"/>
      <c r="H118" s="32" t="s">
        <v>43</v>
      </c>
      <c r="I118" s="32" t="s">
        <v>34</v>
      </c>
      <c r="J118" s="32">
        <v>32</v>
      </c>
      <c r="K118" s="33">
        <v>0.02</v>
      </c>
      <c r="L118" s="32">
        <v>180</v>
      </c>
      <c r="M118" s="32">
        <v>240</v>
      </c>
      <c r="N118" s="32">
        <f t="shared" si="2"/>
        <v>7526.4</v>
      </c>
      <c r="O118" s="34">
        <f t="shared" si="3"/>
        <v>1766.3999999999996</v>
      </c>
    </row>
    <row r="119" spans="3:15" x14ac:dyDescent="0.4">
      <c r="C119" s="31">
        <v>43957</v>
      </c>
      <c r="D119" s="32"/>
      <c r="E119" s="32" t="s">
        <v>5</v>
      </c>
      <c r="F119" s="32" t="s">
        <v>53</v>
      </c>
      <c r="G119" s="32"/>
      <c r="H119" s="32" t="s">
        <v>42</v>
      </c>
      <c r="I119" s="32" t="s">
        <v>58</v>
      </c>
      <c r="J119" s="32">
        <v>34</v>
      </c>
      <c r="K119" s="33">
        <v>0.19</v>
      </c>
      <c r="L119" s="32">
        <v>224.25</v>
      </c>
      <c r="M119" s="32">
        <v>299</v>
      </c>
      <c r="N119" s="32">
        <f t="shared" si="2"/>
        <v>8234.4600000000009</v>
      </c>
      <c r="O119" s="34">
        <f t="shared" si="3"/>
        <v>609.96000000000095</v>
      </c>
    </row>
    <row r="120" spans="3:15" x14ac:dyDescent="0.4">
      <c r="C120" s="31">
        <v>43957</v>
      </c>
      <c r="D120" s="32"/>
      <c r="E120" s="32" t="s">
        <v>7</v>
      </c>
      <c r="F120" s="32" t="s">
        <v>53</v>
      </c>
      <c r="G120" s="32"/>
      <c r="H120" s="32" t="s">
        <v>42</v>
      </c>
      <c r="I120" s="32" t="s">
        <v>30</v>
      </c>
      <c r="J120" s="32">
        <v>5</v>
      </c>
      <c r="K120" s="33">
        <v>0.23</v>
      </c>
      <c r="L120" s="32">
        <v>224.25</v>
      </c>
      <c r="M120" s="32">
        <v>299</v>
      </c>
      <c r="N120" s="32">
        <f t="shared" si="2"/>
        <v>1151.1500000000001</v>
      </c>
      <c r="O120" s="34">
        <f t="shared" si="3"/>
        <v>29.900000000000091</v>
      </c>
    </row>
    <row r="121" spans="3:15" x14ac:dyDescent="0.4">
      <c r="C121" s="31">
        <v>43959</v>
      </c>
      <c r="D121" s="32"/>
      <c r="E121" s="32" t="s">
        <v>2</v>
      </c>
      <c r="F121" s="32" t="s">
        <v>46</v>
      </c>
      <c r="G121" s="32"/>
      <c r="H121" s="32" t="s">
        <v>42</v>
      </c>
      <c r="I121" s="32" t="s">
        <v>56</v>
      </c>
      <c r="J121" s="32">
        <v>66</v>
      </c>
      <c r="K121" s="33">
        <v>0.21</v>
      </c>
      <c r="L121" s="32">
        <v>180</v>
      </c>
      <c r="M121" s="32">
        <v>240</v>
      </c>
      <c r="N121" s="32">
        <f t="shared" si="2"/>
        <v>12513.6</v>
      </c>
      <c r="O121" s="34">
        <f t="shared" si="3"/>
        <v>633.60000000000036</v>
      </c>
    </row>
    <row r="122" spans="3:15" x14ac:dyDescent="0.4">
      <c r="C122" s="31">
        <v>43960</v>
      </c>
      <c r="D122" s="32"/>
      <c r="E122" s="32" t="s">
        <v>6</v>
      </c>
      <c r="F122" s="32" t="s">
        <v>53</v>
      </c>
      <c r="G122" s="32"/>
      <c r="H122" s="32" t="s">
        <v>42</v>
      </c>
      <c r="I122" s="32" t="s">
        <v>58</v>
      </c>
      <c r="J122" s="32">
        <v>79</v>
      </c>
      <c r="K122" s="33">
        <v>0.19</v>
      </c>
      <c r="L122" s="32">
        <v>224.25</v>
      </c>
      <c r="M122" s="32">
        <v>299</v>
      </c>
      <c r="N122" s="32">
        <f t="shared" si="2"/>
        <v>19133.010000000002</v>
      </c>
      <c r="O122" s="34">
        <f t="shared" si="3"/>
        <v>1417.260000000002</v>
      </c>
    </row>
    <row r="123" spans="3:15" x14ac:dyDescent="0.4">
      <c r="C123" s="31">
        <v>43960</v>
      </c>
      <c r="D123" s="32"/>
      <c r="E123" s="32" t="s">
        <v>2</v>
      </c>
      <c r="F123" s="32" t="s">
        <v>48</v>
      </c>
      <c r="G123" s="32"/>
      <c r="H123" s="32" t="s">
        <v>43</v>
      </c>
      <c r="I123" s="32" t="s">
        <v>34</v>
      </c>
      <c r="J123" s="32">
        <v>19</v>
      </c>
      <c r="K123" s="33">
        <v>0.09</v>
      </c>
      <c r="L123" s="32">
        <v>217.5</v>
      </c>
      <c r="M123" s="32">
        <v>290</v>
      </c>
      <c r="N123" s="32">
        <f t="shared" si="2"/>
        <v>5014.1000000000004</v>
      </c>
      <c r="O123" s="34">
        <f t="shared" si="3"/>
        <v>881.60000000000036</v>
      </c>
    </row>
    <row r="124" spans="3:15" x14ac:dyDescent="0.4">
      <c r="C124" s="31">
        <v>43966</v>
      </c>
      <c r="D124" s="32"/>
      <c r="E124" s="32" t="s">
        <v>11</v>
      </c>
      <c r="F124" s="32" t="s">
        <v>48</v>
      </c>
      <c r="G124" s="32"/>
      <c r="H124" s="32" t="s">
        <v>43</v>
      </c>
      <c r="I124" s="32" t="s">
        <v>35</v>
      </c>
      <c r="J124" s="32">
        <v>79</v>
      </c>
      <c r="K124" s="33">
        <v>0.24</v>
      </c>
      <c r="L124" s="32">
        <v>217.5</v>
      </c>
      <c r="M124" s="32">
        <v>290</v>
      </c>
      <c r="N124" s="32">
        <f t="shared" si="2"/>
        <v>17411.599999999999</v>
      </c>
      <c r="O124" s="34">
        <f t="shared" si="3"/>
        <v>229.09999999999854</v>
      </c>
    </row>
    <row r="125" spans="3:15" x14ac:dyDescent="0.4">
      <c r="C125" s="31">
        <v>43966</v>
      </c>
      <c r="D125" s="32"/>
      <c r="E125" s="32" t="s">
        <v>9</v>
      </c>
      <c r="F125" s="32" t="s">
        <v>46</v>
      </c>
      <c r="G125" s="32"/>
      <c r="H125" s="32" t="s">
        <v>42</v>
      </c>
      <c r="I125" s="32" t="s">
        <v>56</v>
      </c>
      <c r="J125" s="32">
        <v>74</v>
      </c>
      <c r="K125" s="33">
        <v>0.27</v>
      </c>
      <c r="L125" s="32">
        <v>180</v>
      </c>
      <c r="M125" s="32">
        <v>240</v>
      </c>
      <c r="N125" s="32">
        <f t="shared" si="2"/>
        <v>12964.8</v>
      </c>
      <c r="O125" s="34">
        <f t="shared" si="3"/>
        <v>-355.20000000000073</v>
      </c>
    </row>
    <row r="126" spans="3:15" x14ac:dyDescent="0.4">
      <c r="C126" s="31">
        <v>43967</v>
      </c>
      <c r="D126" s="32"/>
      <c r="E126" s="32" t="s">
        <v>4</v>
      </c>
      <c r="F126" s="32" t="s">
        <v>51</v>
      </c>
      <c r="G126" s="32"/>
      <c r="H126" s="32" t="s">
        <v>42</v>
      </c>
      <c r="I126" s="32" t="s">
        <v>60</v>
      </c>
      <c r="J126" s="32">
        <v>31</v>
      </c>
      <c r="K126" s="33">
        <v>0.26</v>
      </c>
      <c r="L126" s="32">
        <v>74.25</v>
      </c>
      <c r="M126" s="32">
        <v>99</v>
      </c>
      <c r="N126" s="32">
        <f t="shared" si="2"/>
        <v>2271.06</v>
      </c>
      <c r="O126" s="34">
        <f t="shared" si="3"/>
        <v>-30.690000000000055</v>
      </c>
    </row>
    <row r="127" spans="3:15" x14ac:dyDescent="0.4">
      <c r="C127" s="31">
        <v>43967</v>
      </c>
      <c r="D127" s="32"/>
      <c r="E127" s="32" t="s">
        <v>2</v>
      </c>
      <c r="F127" s="32" t="s">
        <v>52</v>
      </c>
      <c r="G127" s="32"/>
      <c r="H127" s="32" t="s">
        <v>43</v>
      </c>
      <c r="I127" s="32" t="s">
        <v>34</v>
      </c>
      <c r="J127" s="32">
        <v>36</v>
      </c>
      <c r="K127" s="33">
        <v>0.12</v>
      </c>
      <c r="L127" s="32">
        <v>142.5</v>
      </c>
      <c r="M127" s="32">
        <v>190</v>
      </c>
      <c r="N127" s="32">
        <f t="shared" si="2"/>
        <v>6019.2</v>
      </c>
      <c r="O127" s="34">
        <f t="shared" si="3"/>
        <v>889.19999999999982</v>
      </c>
    </row>
    <row r="128" spans="3:15" x14ac:dyDescent="0.4">
      <c r="C128" s="31">
        <v>43968</v>
      </c>
      <c r="D128" s="32"/>
      <c r="E128" s="32" t="s">
        <v>10</v>
      </c>
      <c r="F128" s="32" t="s">
        <v>53</v>
      </c>
      <c r="G128" s="32"/>
      <c r="H128" s="32" t="s">
        <v>42</v>
      </c>
      <c r="I128" s="32" t="s">
        <v>58</v>
      </c>
      <c r="J128" s="32">
        <v>28</v>
      </c>
      <c r="K128" s="33">
        <v>0.08</v>
      </c>
      <c r="L128" s="32">
        <v>224.25</v>
      </c>
      <c r="M128" s="32">
        <v>299</v>
      </c>
      <c r="N128" s="32">
        <f t="shared" si="2"/>
        <v>7702.2400000000007</v>
      </c>
      <c r="O128" s="34">
        <f t="shared" si="3"/>
        <v>1423.2400000000007</v>
      </c>
    </row>
    <row r="129" spans="3:15" x14ac:dyDescent="0.4">
      <c r="C129" s="31">
        <v>43970</v>
      </c>
      <c r="D129" s="32"/>
      <c r="E129" s="32" t="s">
        <v>10</v>
      </c>
      <c r="F129" s="32" t="s">
        <v>54</v>
      </c>
      <c r="G129" s="32"/>
      <c r="H129" s="32" t="s">
        <v>42</v>
      </c>
      <c r="I129" s="32" t="s">
        <v>60</v>
      </c>
      <c r="J129" s="32">
        <v>10</v>
      </c>
      <c r="K129" s="33">
        <v>0.01</v>
      </c>
      <c r="L129" s="32">
        <v>133.5</v>
      </c>
      <c r="M129" s="32">
        <v>178</v>
      </c>
      <c r="N129" s="32">
        <f t="shared" si="2"/>
        <v>1762.2</v>
      </c>
      <c r="O129" s="34">
        <f t="shared" si="3"/>
        <v>427.20000000000005</v>
      </c>
    </row>
    <row r="130" spans="3:15" x14ac:dyDescent="0.4">
      <c r="C130" s="31">
        <v>43971</v>
      </c>
      <c r="D130" s="32"/>
      <c r="E130" s="32" t="s">
        <v>5</v>
      </c>
      <c r="F130" s="32" t="s">
        <v>54</v>
      </c>
      <c r="G130" s="32"/>
      <c r="H130" s="32" t="s">
        <v>43</v>
      </c>
      <c r="I130" s="32" t="s">
        <v>34</v>
      </c>
      <c r="J130" s="32">
        <v>15</v>
      </c>
      <c r="K130" s="33">
        <v>0.02</v>
      </c>
      <c r="L130" s="32">
        <v>133.5</v>
      </c>
      <c r="M130" s="32">
        <v>178</v>
      </c>
      <c r="N130" s="32">
        <f t="shared" si="2"/>
        <v>2616.6</v>
      </c>
      <c r="O130" s="34">
        <f t="shared" si="3"/>
        <v>614.09999999999991</v>
      </c>
    </row>
    <row r="131" spans="3:15" x14ac:dyDescent="0.4">
      <c r="C131" s="31">
        <v>43971</v>
      </c>
      <c r="D131" s="32"/>
      <c r="E131" s="32" t="s">
        <v>2</v>
      </c>
      <c r="F131" s="32" t="s">
        <v>51</v>
      </c>
      <c r="G131" s="32"/>
      <c r="H131" s="32" t="s">
        <v>42</v>
      </c>
      <c r="I131" s="32" t="s">
        <v>57</v>
      </c>
      <c r="J131" s="32">
        <v>27</v>
      </c>
      <c r="K131" s="33">
        <v>0.16</v>
      </c>
      <c r="L131" s="32">
        <v>74.25</v>
      </c>
      <c r="M131" s="32">
        <v>99</v>
      </c>
      <c r="N131" s="32">
        <f t="shared" ref="N131:N166" si="4">J131*M131*(1-K131)</f>
        <v>2245.3199999999997</v>
      </c>
      <c r="O131" s="34">
        <f t="shared" ref="O131:O166" si="5">N131-J131*L131</f>
        <v>240.56999999999971</v>
      </c>
    </row>
    <row r="132" spans="3:15" x14ac:dyDescent="0.4">
      <c r="C132" s="31">
        <v>43973</v>
      </c>
      <c r="D132" s="32"/>
      <c r="E132" s="32" t="s">
        <v>5</v>
      </c>
      <c r="F132" s="32" t="s">
        <v>48</v>
      </c>
      <c r="G132" s="32"/>
      <c r="H132" s="32" t="s">
        <v>42</v>
      </c>
      <c r="I132" s="32" t="s">
        <v>56</v>
      </c>
      <c r="J132" s="32">
        <v>41</v>
      </c>
      <c r="K132" s="33">
        <v>0.1</v>
      </c>
      <c r="L132" s="32">
        <v>217.5</v>
      </c>
      <c r="M132" s="32">
        <v>290</v>
      </c>
      <c r="N132" s="32">
        <f t="shared" si="4"/>
        <v>10701</v>
      </c>
      <c r="O132" s="34">
        <f t="shared" si="5"/>
        <v>1783.5</v>
      </c>
    </row>
    <row r="133" spans="3:15" x14ac:dyDescent="0.4">
      <c r="C133" s="31">
        <v>43974</v>
      </c>
      <c r="D133" s="32"/>
      <c r="E133" s="32" t="s">
        <v>10</v>
      </c>
      <c r="F133" s="32" t="s">
        <v>53</v>
      </c>
      <c r="G133" s="32"/>
      <c r="H133" s="32" t="s">
        <v>43</v>
      </c>
      <c r="I133" s="32" t="s">
        <v>61</v>
      </c>
      <c r="J133" s="32">
        <v>14</v>
      </c>
      <c r="K133" s="33">
        <v>0.19</v>
      </c>
      <c r="L133" s="32">
        <v>224.25</v>
      </c>
      <c r="M133" s="32">
        <v>299</v>
      </c>
      <c r="N133" s="32">
        <f t="shared" si="4"/>
        <v>3390.6600000000003</v>
      </c>
      <c r="O133" s="34">
        <f t="shared" si="5"/>
        <v>251.16000000000031</v>
      </c>
    </row>
    <row r="134" spans="3:15" x14ac:dyDescent="0.4">
      <c r="C134" s="31">
        <v>43974</v>
      </c>
      <c r="D134" s="32"/>
      <c r="E134" s="32" t="s">
        <v>10</v>
      </c>
      <c r="F134" s="32" t="s">
        <v>49</v>
      </c>
      <c r="G134" s="32"/>
      <c r="H134" s="32" t="s">
        <v>42</v>
      </c>
      <c r="I134" s="32" t="s">
        <v>60</v>
      </c>
      <c r="J134" s="32">
        <v>80</v>
      </c>
      <c r="K134" s="33">
        <v>0.01</v>
      </c>
      <c r="L134" s="32">
        <v>135</v>
      </c>
      <c r="M134" s="32">
        <v>180</v>
      </c>
      <c r="N134" s="32">
        <f t="shared" si="4"/>
        <v>14256</v>
      </c>
      <c r="O134" s="34">
        <f t="shared" si="5"/>
        <v>3456</v>
      </c>
    </row>
    <row r="135" spans="3:15" x14ac:dyDescent="0.4">
      <c r="C135" s="31">
        <v>43975</v>
      </c>
      <c r="D135" s="32"/>
      <c r="E135" s="32" t="s">
        <v>17</v>
      </c>
      <c r="F135" s="32" t="s">
        <v>51</v>
      </c>
      <c r="G135" s="32"/>
      <c r="H135" s="32" t="s">
        <v>43</v>
      </c>
      <c r="I135" s="32" t="s">
        <v>61</v>
      </c>
      <c r="J135" s="32">
        <v>60</v>
      </c>
      <c r="K135" s="33">
        <v>0.01</v>
      </c>
      <c r="L135" s="32">
        <v>74.25</v>
      </c>
      <c r="M135" s="32">
        <v>99</v>
      </c>
      <c r="N135" s="32">
        <f t="shared" si="4"/>
        <v>5880.6</v>
      </c>
      <c r="O135" s="34">
        <f t="shared" si="5"/>
        <v>1425.6000000000004</v>
      </c>
    </row>
    <row r="136" spans="3:15" x14ac:dyDescent="0.4">
      <c r="C136" s="31">
        <v>43977</v>
      </c>
      <c r="D136" s="32"/>
      <c r="E136" s="32" t="s">
        <v>7</v>
      </c>
      <c r="F136" s="32" t="s">
        <v>53</v>
      </c>
      <c r="G136" s="32"/>
      <c r="H136" s="32" t="s">
        <v>43</v>
      </c>
      <c r="I136" s="32" t="s">
        <v>34</v>
      </c>
      <c r="J136" s="32">
        <v>5</v>
      </c>
      <c r="K136" s="33">
        <v>7.0000000000000007E-2</v>
      </c>
      <c r="L136" s="32">
        <v>224.25</v>
      </c>
      <c r="M136" s="32">
        <v>299</v>
      </c>
      <c r="N136" s="32">
        <f t="shared" si="4"/>
        <v>1390.35</v>
      </c>
      <c r="O136" s="34">
        <f t="shared" si="5"/>
        <v>269.09999999999991</v>
      </c>
    </row>
    <row r="137" spans="3:15" x14ac:dyDescent="0.4">
      <c r="C137" s="31">
        <v>43978</v>
      </c>
      <c r="D137" s="32"/>
      <c r="E137" s="32" t="s">
        <v>2</v>
      </c>
      <c r="F137" s="32" t="s">
        <v>48</v>
      </c>
      <c r="G137" s="32"/>
      <c r="H137" s="32" t="s">
        <v>42</v>
      </c>
      <c r="I137" s="32" t="s">
        <v>56</v>
      </c>
      <c r="J137" s="32">
        <v>13</v>
      </c>
      <c r="K137" s="33">
        <v>0.26</v>
      </c>
      <c r="L137" s="32">
        <v>217.5</v>
      </c>
      <c r="M137" s="32">
        <v>290</v>
      </c>
      <c r="N137" s="32">
        <f t="shared" si="4"/>
        <v>2789.8</v>
      </c>
      <c r="O137" s="34">
        <f t="shared" si="5"/>
        <v>-37.699999999999818</v>
      </c>
    </row>
    <row r="138" spans="3:15" x14ac:dyDescent="0.4">
      <c r="C138" s="31">
        <v>43978</v>
      </c>
      <c r="D138" s="32"/>
      <c r="E138" s="32" t="s">
        <v>5</v>
      </c>
      <c r="F138" s="32" t="s">
        <v>48</v>
      </c>
      <c r="G138" s="32"/>
      <c r="H138" s="32" t="s">
        <v>42</v>
      </c>
      <c r="I138" s="32" t="s">
        <v>56</v>
      </c>
      <c r="J138" s="32">
        <v>19</v>
      </c>
      <c r="K138" s="33">
        <v>0.01</v>
      </c>
      <c r="L138" s="32">
        <v>217.5</v>
      </c>
      <c r="M138" s="32">
        <v>290</v>
      </c>
      <c r="N138" s="32">
        <f t="shared" si="4"/>
        <v>5454.9</v>
      </c>
      <c r="O138" s="34">
        <f t="shared" si="5"/>
        <v>1322.3999999999996</v>
      </c>
    </row>
    <row r="139" spans="3:15" x14ac:dyDescent="0.4">
      <c r="C139" s="31">
        <v>43980</v>
      </c>
      <c r="D139" s="32"/>
      <c r="E139" s="32" t="s">
        <v>10</v>
      </c>
      <c r="F139" s="32" t="s">
        <v>51</v>
      </c>
      <c r="G139" s="32"/>
      <c r="H139" s="32" t="s">
        <v>42</v>
      </c>
      <c r="I139" s="32" t="s">
        <v>60</v>
      </c>
      <c r="J139" s="32">
        <v>10</v>
      </c>
      <c r="K139" s="33">
        <v>7.0000000000000007E-2</v>
      </c>
      <c r="L139" s="32">
        <v>74.25</v>
      </c>
      <c r="M139" s="32">
        <v>99</v>
      </c>
      <c r="N139" s="32">
        <f t="shared" si="4"/>
        <v>920.69999999999993</v>
      </c>
      <c r="O139" s="34">
        <f t="shared" si="5"/>
        <v>178.19999999999993</v>
      </c>
    </row>
    <row r="140" spans="3:15" x14ac:dyDescent="0.4">
      <c r="C140" s="31">
        <v>43980</v>
      </c>
      <c r="D140" s="32"/>
      <c r="E140" s="32" t="s">
        <v>10</v>
      </c>
      <c r="F140" s="32" t="s">
        <v>48</v>
      </c>
      <c r="G140" s="32"/>
      <c r="H140" s="32" t="s">
        <v>42</v>
      </c>
      <c r="I140" s="32" t="s">
        <v>58</v>
      </c>
      <c r="J140" s="32">
        <v>10</v>
      </c>
      <c r="K140" s="33">
        <v>0.01</v>
      </c>
      <c r="L140" s="32">
        <v>217.5</v>
      </c>
      <c r="M140" s="32">
        <v>290</v>
      </c>
      <c r="N140" s="32">
        <f t="shared" si="4"/>
        <v>2871</v>
      </c>
      <c r="O140" s="34">
        <f t="shared" si="5"/>
        <v>696</v>
      </c>
    </row>
    <row r="141" spans="3:15" x14ac:dyDescent="0.4">
      <c r="C141" s="31">
        <v>43980</v>
      </c>
      <c r="D141" s="32"/>
      <c r="E141" s="32" t="s">
        <v>5</v>
      </c>
      <c r="F141" s="32" t="s">
        <v>51</v>
      </c>
      <c r="G141" s="32"/>
      <c r="H141" s="32" t="s">
        <v>43</v>
      </c>
      <c r="I141" s="32" t="s">
        <v>34</v>
      </c>
      <c r="J141" s="32">
        <v>27</v>
      </c>
      <c r="K141" s="33">
        <v>0.15</v>
      </c>
      <c r="L141" s="32">
        <v>74.25</v>
      </c>
      <c r="M141" s="32">
        <v>99</v>
      </c>
      <c r="N141" s="32">
        <f t="shared" si="4"/>
        <v>2272.0499999999997</v>
      </c>
      <c r="O141" s="34">
        <f t="shared" si="5"/>
        <v>267.29999999999973</v>
      </c>
    </row>
    <row r="142" spans="3:15" x14ac:dyDescent="0.4">
      <c r="C142" s="31">
        <v>43981</v>
      </c>
      <c r="D142" s="32"/>
      <c r="E142" s="32" t="s">
        <v>7</v>
      </c>
      <c r="F142" s="32" t="s">
        <v>52</v>
      </c>
      <c r="G142" s="32"/>
      <c r="H142" s="32" t="s">
        <v>42</v>
      </c>
      <c r="I142" s="32" t="s">
        <v>56</v>
      </c>
      <c r="J142" s="32">
        <v>66</v>
      </c>
      <c r="K142" s="33">
        <v>0.1</v>
      </c>
      <c r="L142" s="32">
        <v>142.5</v>
      </c>
      <c r="M142" s="32">
        <v>190</v>
      </c>
      <c r="N142" s="32">
        <f t="shared" si="4"/>
        <v>11286</v>
      </c>
      <c r="O142" s="34">
        <f t="shared" si="5"/>
        <v>1881</v>
      </c>
    </row>
    <row r="143" spans="3:15" x14ac:dyDescent="0.4">
      <c r="C143" s="31">
        <v>43983</v>
      </c>
      <c r="D143" s="32"/>
      <c r="E143" s="32" t="s">
        <v>7</v>
      </c>
      <c r="F143" s="32" t="s">
        <v>51</v>
      </c>
      <c r="G143" s="32"/>
      <c r="H143" s="32" t="s">
        <v>43</v>
      </c>
      <c r="I143" s="32" t="s">
        <v>34</v>
      </c>
      <c r="J143" s="32">
        <v>7</v>
      </c>
      <c r="K143" s="33">
        <v>0.02</v>
      </c>
      <c r="L143" s="32">
        <v>74.25</v>
      </c>
      <c r="M143" s="32">
        <v>99</v>
      </c>
      <c r="N143" s="32">
        <f t="shared" si="4"/>
        <v>679.14</v>
      </c>
      <c r="O143" s="34">
        <f t="shared" si="5"/>
        <v>159.38999999999999</v>
      </c>
    </row>
    <row r="144" spans="3:15" x14ac:dyDescent="0.4">
      <c r="C144" s="31">
        <v>43984</v>
      </c>
      <c r="D144" s="32"/>
      <c r="E144" s="32" t="s">
        <v>7</v>
      </c>
      <c r="F144" s="32" t="s">
        <v>54</v>
      </c>
      <c r="G144" s="32"/>
      <c r="H144" s="32" t="s">
        <v>42</v>
      </c>
      <c r="I144" s="32" t="s">
        <v>60</v>
      </c>
      <c r="J144" s="32">
        <v>51</v>
      </c>
      <c r="K144" s="33">
        <v>0.24</v>
      </c>
      <c r="L144" s="32">
        <v>133.5</v>
      </c>
      <c r="M144" s="32">
        <v>178</v>
      </c>
      <c r="N144" s="32">
        <f t="shared" si="4"/>
        <v>6899.28</v>
      </c>
      <c r="O144" s="34">
        <f t="shared" si="5"/>
        <v>90.779999999999745</v>
      </c>
    </row>
    <row r="145" spans="3:15" x14ac:dyDescent="0.4">
      <c r="C145" s="31">
        <v>43988</v>
      </c>
      <c r="D145" s="32"/>
      <c r="E145" s="32" t="s">
        <v>5</v>
      </c>
      <c r="F145" s="32" t="s">
        <v>53</v>
      </c>
      <c r="G145" s="32"/>
      <c r="H145" s="32" t="s">
        <v>43</v>
      </c>
      <c r="I145" s="32" t="s">
        <v>34</v>
      </c>
      <c r="J145" s="32">
        <v>18</v>
      </c>
      <c r="K145" s="33">
        <v>0.14000000000000001</v>
      </c>
      <c r="L145" s="32">
        <v>224.25</v>
      </c>
      <c r="M145" s="32">
        <v>299</v>
      </c>
      <c r="N145" s="32">
        <f t="shared" si="4"/>
        <v>4628.5199999999995</v>
      </c>
      <c r="O145" s="34">
        <f t="shared" si="5"/>
        <v>592.01999999999953</v>
      </c>
    </row>
    <row r="146" spans="3:15" x14ac:dyDescent="0.4">
      <c r="C146" s="31">
        <v>43989</v>
      </c>
      <c r="D146" s="32"/>
      <c r="E146" s="32" t="s">
        <v>10</v>
      </c>
      <c r="F146" s="32" t="s">
        <v>52</v>
      </c>
      <c r="G146" s="32"/>
      <c r="H146" s="32" t="s">
        <v>43</v>
      </c>
      <c r="I146" s="32" t="s">
        <v>34</v>
      </c>
      <c r="J146" s="32">
        <v>10</v>
      </c>
      <c r="K146" s="33">
        <v>0.13</v>
      </c>
      <c r="L146" s="32">
        <v>142.5</v>
      </c>
      <c r="M146" s="32">
        <v>190</v>
      </c>
      <c r="N146" s="32">
        <f t="shared" si="4"/>
        <v>1653</v>
      </c>
      <c r="O146" s="34">
        <f t="shared" si="5"/>
        <v>228</v>
      </c>
    </row>
    <row r="147" spans="3:15" x14ac:dyDescent="0.4">
      <c r="C147" s="31">
        <v>43992</v>
      </c>
      <c r="D147" s="32"/>
      <c r="E147" s="32" t="s">
        <v>10</v>
      </c>
      <c r="F147" s="32" t="s">
        <v>48</v>
      </c>
      <c r="G147" s="32"/>
      <c r="H147" s="32" t="s">
        <v>42</v>
      </c>
      <c r="I147" s="32" t="s">
        <v>56</v>
      </c>
      <c r="J147" s="32">
        <v>73</v>
      </c>
      <c r="K147" s="33">
        <v>0.09</v>
      </c>
      <c r="L147" s="32">
        <v>217.5</v>
      </c>
      <c r="M147" s="32">
        <v>290</v>
      </c>
      <c r="N147" s="32">
        <f t="shared" si="4"/>
        <v>19264.7</v>
      </c>
      <c r="O147" s="34">
        <f t="shared" si="5"/>
        <v>3387.2000000000007</v>
      </c>
    </row>
    <row r="148" spans="3:15" x14ac:dyDescent="0.4">
      <c r="C148" s="31">
        <v>43992</v>
      </c>
      <c r="D148" s="32"/>
      <c r="E148" s="32" t="s">
        <v>5</v>
      </c>
      <c r="F148" s="32" t="s">
        <v>52</v>
      </c>
      <c r="G148" s="32"/>
      <c r="H148" s="32" t="s">
        <v>43</v>
      </c>
      <c r="I148" s="32" t="s">
        <v>35</v>
      </c>
      <c r="J148" s="32">
        <v>63</v>
      </c>
      <c r="K148" s="33">
        <v>0.16</v>
      </c>
      <c r="L148" s="32">
        <v>142.5</v>
      </c>
      <c r="M148" s="32">
        <v>190</v>
      </c>
      <c r="N148" s="32">
        <f t="shared" si="4"/>
        <v>10054.799999999999</v>
      </c>
      <c r="O148" s="34">
        <f t="shared" si="5"/>
        <v>1077.2999999999993</v>
      </c>
    </row>
    <row r="149" spans="3:15" x14ac:dyDescent="0.4">
      <c r="C149" s="31">
        <v>43993</v>
      </c>
      <c r="D149" s="32"/>
      <c r="E149" s="32" t="s">
        <v>12</v>
      </c>
      <c r="F149" s="32" t="s">
        <v>48</v>
      </c>
      <c r="G149" s="32"/>
      <c r="H149" s="32" t="s">
        <v>42</v>
      </c>
      <c r="I149" s="32" t="s">
        <v>59</v>
      </c>
      <c r="J149" s="32">
        <v>8</v>
      </c>
      <c r="K149" s="33">
        <v>0.01</v>
      </c>
      <c r="L149" s="32">
        <v>217.5</v>
      </c>
      <c r="M149" s="32">
        <v>290</v>
      </c>
      <c r="N149" s="32">
        <f t="shared" si="4"/>
        <v>2296.8000000000002</v>
      </c>
      <c r="O149" s="34">
        <f t="shared" si="5"/>
        <v>556.80000000000018</v>
      </c>
    </row>
    <row r="150" spans="3:15" x14ac:dyDescent="0.4">
      <c r="C150" s="31">
        <v>43998</v>
      </c>
      <c r="D150" s="32"/>
      <c r="E150" s="32" t="s">
        <v>5</v>
      </c>
      <c r="F150" s="32" t="s">
        <v>48</v>
      </c>
      <c r="G150" s="32"/>
      <c r="H150" s="32" t="s">
        <v>42</v>
      </c>
      <c r="I150" s="32" t="s">
        <v>57</v>
      </c>
      <c r="J150" s="32">
        <v>10</v>
      </c>
      <c r="K150" s="33">
        <v>0.2</v>
      </c>
      <c r="L150" s="32">
        <v>217.5</v>
      </c>
      <c r="M150" s="32">
        <v>290</v>
      </c>
      <c r="N150" s="32">
        <f t="shared" si="4"/>
        <v>2320</v>
      </c>
      <c r="O150" s="34">
        <f t="shared" si="5"/>
        <v>145</v>
      </c>
    </row>
    <row r="151" spans="3:15" x14ac:dyDescent="0.4">
      <c r="C151" s="31">
        <v>43999</v>
      </c>
      <c r="D151" s="32"/>
      <c r="E151" s="32" t="s">
        <v>2</v>
      </c>
      <c r="F151" s="32" t="s">
        <v>51</v>
      </c>
      <c r="G151" s="32"/>
      <c r="H151" s="32" t="s">
        <v>43</v>
      </c>
      <c r="I151" s="32" t="s">
        <v>34</v>
      </c>
      <c r="J151" s="32">
        <v>59</v>
      </c>
      <c r="K151" s="33">
        <v>0.3</v>
      </c>
      <c r="L151" s="32">
        <v>74.25</v>
      </c>
      <c r="M151" s="32">
        <v>99</v>
      </c>
      <c r="N151" s="32">
        <f t="shared" si="4"/>
        <v>4088.7</v>
      </c>
      <c r="O151" s="34">
        <f t="shared" si="5"/>
        <v>-292.05000000000018</v>
      </c>
    </row>
    <row r="152" spans="3:15" x14ac:dyDescent="0.4">
      <c r="C152" s="31">
        <v>43999</v>
      </c>
      <c r="D152" s="32"/>
      <c r="E152" s="32" t="s">
        <v>11</v>
      </c>
      <c r="F152" s="32" t="s">
        <v>48</v>
      </c>
      <c r="G152" s="32"/>
      <c r="H152" s="32" t="s">
        <v>42</v>
      </c>
      <c r="I152" s="32" t="s">
        <v>30</v>
      </c>
      <c r="J152" s="32">
        <v>16</v>
      </c>
      <c r="K152" s="33">
        <v>0.08</v>
      </c>
      <c r="L152" s="32">
        <v>217.5</v>
      </c>
      <c r="M152" s="32">
        <v>290</v>
      </c>
      <c r="N152" s="32">
        <f t="shared" si="4"/>
        <v>4268.8</v>
      </c>
      <c r="O152" s="34">
        <f t="shared" si="5"/>
        <v>788.80000000000018</v>
      </c>
    </row>
    <row r="153" spans="3:15" x14ac:dyDescent="0.4">
      <c r="C153" s="31">
        <v>44000</v>
      </c>
      <c r="D153" s="32"/>
      <c r="E153" s="32" t="s">
        <v>7</v>
      </c>
      <c r="F153" s="32" t="s">
        <v>48</v>
      </c>
      <c r="G153" s="32"/>
      <c r="H153" s="32" t="s">
        <v>42</v>
      </c>
      <c r="I153" s="32" t="s">
        <v>30</v>
      </c>
      <c r="J153" s="32">
        <v>10</v>
      </c>
      <c r="K153" s="33">
        <v>0.12</v>
      </c>
      <c r="L153" s="32">
        <v>217.5</v>
      </c>
      <c r="M153" s="32">
        <v>290</v>
      </c>
      <c r="N153" s="32">
        <f t="shared" si="4"/>
        <v>2552</v>
      </c>
      <c r="O153" s="34">
        <f t="shared" si="5"/>
        <v>377</v>
      </c>
    </row>
    <row r="154" spans="3:15" x14ac:dyDescent="0.4">
      <c r="C154" s="31">
        <v>44001</v>
      </c>
      <c r="D154" s="32"/>
      <c r="E154" s="32" t="s">
        <v>7</v>
      </c>
      <c r="F154" s="32" t="s">
        <v>48</v>
      </c>
      <c r="G154" s="32"/>
      <c r="H154" s="32" t="s">
        <v>42</v>
      </c>
      <c r="I154" s="32" t="s">
        <v>56</v>
      </c>
      <c r="J154" s="32">
        <v>41</v>
      </c>
      <c r="K154" s="33">
        <v>0</v>
      </c>
      <c r="L154" s="32">
        <v>217.5</v>
      </c>
      <c r="M154" s="32">
        <v>290</v>
      </c>
      <c r="N154" s="32">
        <f t="shared" si="4"/>
        <v>11890</v>
      </c>
      <c r="O154" s="34">
        <f t="shared" si="5"/>
        <v>2972.5</v>
      </c>
    </row>
    <row r="155" spans="3:15" x14ac:dyDescent="0.4">
      <c r="C155" s="31">
        <v>44002</v>
      </c>
      <c r="D155" s="32"/>
      <c r="E155" s="32" t="s">
        <v>7</v>
      </c>
      <c r="F155" s="32" t="s">
        <v>50</v>
      </c>
      <c r="G155" s="32"/>
      <c r="H155" s="32" t="s">
        <v>42</v>
      </c>
      <c r="I155" s="32" t="s">
        <v>60</v>
      </c>
      <c r="J155" s="32">
        <v>35</v>
      </c>
      <c r="K155" s="33">
        <v>0.09</v>
      </c>
      <c r="L155" s="32">
        <v>81</v>
      </c>
      <c r="M155" s="32">
        <v>108</v>
      </c>
      <c r="N155" s="32">
        <f t="shared" si="4"/>
        <v>3439.8</v>
      </c>
      <c r="O155" s="34">
        <f t="shared" si="5"/>
        <v>604.80000000000018</v>
      </c>
    </row>
    <row r="156" spans="3:15" x14ac:dyDescent="0.4">
      <c r="C156" s="31">
        <v>44004</v>
      </c>
      <c r="D156" s="32"/>
      <c r="E156" s="32" t="s">
        <v>5</v>
      </c>
      <c r="F156" s="32" t="s">
        <v>52</v>
      </c>
      <c r="G156" s="32"/>
      <c r="H156" s="32" t="s">
        <v>42</v>
      </c>
      <c r="I156" s="32" t="s">
        <v>60</v>
      </c>
      <c r="J156" s="32">
        <v>55</v>
      </c>
      <c r="K156" s="33">
        <v>0.16</v>
      </c>
      <c r="L156" s="32">
        <v>142.5</v>
      </c>
      <c r="M156" s="32">
        <v>190</v>
      </c>
      <c r="N156" s="32">
        <f t="shared" si="4"/>
        <v>8778</v>
      </c>
      <c r="O156" s="34">
        <f t="shared" si="5"/>
        <v>940.5</v>
      </c>
    </row>
    <row r="157" spans="3:15" x14ac:dyDescent="0.4">
      <c r="C157" s="31">
        <v>44004</v>
      </c>
      <c r="D157" s="32"/>
      <c r="E157" s="32" t="s">
        <v>5</v>
      </c>
      <c r="F157" s="32" t="s">
        <v>49</v>
      </c>
      <c r="G157" s="32"/>
      <c r="H157" s="32" t="s">
        <v>42</v>
      </c>
      <c r="I157" s="32" t="s">
        <v>56</v>
      </c>
      <c r="J157" s="32">
        <v>20</v>
      </c>
      <c r="K157" s="33">
        <v>0.04</v>
      </c>
      <c r="L157" s="32">
        <v>135</v>
      </c>
      <c r="M157" s="32">
        <v>180</v>
      </c>
      <c r="N157" s="32">
        <f t="shared" si="4"/>
        <v>3456</v>
      </c>
      <c r="O157" s="34">
        <f t="shared" si="5"/>
        <v>756</v>
      </c>
    </row>
    <row r="158" spans="3:15" x14ac:dyDescent="0.4">
      <c r="C158" s="31">
        <v>44004</v>
      </c>
      <c r="D158" s="32"/>
      <c r="E158" s="32" t="s">
        <v>10</v>
      </c>
      <c r="F158" s="32" t="s">
        <v>46</v>
      </c>
      <c r="G158" s="32"/>
      <c r="H158" s="32" t="s">
        <v>43</v>
      </c>
      <c r="I158" s="32" t="s">
        <v>35</v>
      </c>
      <c r="J158" s="32">
        <v>15</v>
      </c>
      <c r="K158" s="33">
        <v>0.04</v>
      </c>
      <c r="L158" s="32">
        <v>180</v>
      </c>
      <c r="M158" s="32">
        <v>240</v>
      </c>
      <c r="N158" s="32">
        <f t="shared" si="4"/>
        <v>3456</v>
      </c>
      <c r="O158" s="34">
        <f t="shared" si="5"/>
        <v>756</v>
      </c>
    </row>
    <row r="159" spans="3:15" x14ac:dyDescent="0.4">
      <c r="C159" s="31">
        <v>44005</v>
      </c>
      <c r="D159" s="32"/>
      <c r="E159" s="32" t="s">
        <v>15</v>
      </c>
      <c r="F159" s="32" t="s">
        <v>51</v>
      </c>
      <c r="G159" s="32"/>
      <c r="H159" s="32" t="s">
        <v>42</v>
      </c>
      <c r="I159" s="32" t="s">
        <v>56</v>
      </c>
      <c r="J159" s="32">
        <v>25</v>
      </c>
      <c r="K159" s="33">
        <v>0.16</v>
      </c>
      <c r="L159" s="32">
        <v>74.25</v>
      </c>
      <c r="M159" s="32">
        <v>99</v>
      </c>
      <c r="N159" s="32">
        <f t="shared" si="4"/>
        <v>2079</v>
      </c>
      <c r="O159" s="34">
        <f t="shared" si="5"/>
        <v>222.75</v>
      </c>
    </row>
    <row r="160" spans="3:15" x14ac:dyDescent="0.4">
      <c r="C160" s="31">
        <v>44006</v>
      </c>
      <c r="D160" s="32"/>
      <c r="E160" s="32" t="s">
        <v>2</v>
      </c>
      <c r="F160" s="32" t="s">
        <v>52</v>
      </c>
      <c r="G160" s="32"/>
      <c r="H160" s="32" t="s">
        <v>42</v>
      </c>
      <c r="I160" s="32" t="s">
        <v>56</v>
      </c>
      <c r="J160" s="32">
        <v>21</v>
      </c>
      <c r="K160" s="33">
        <v>0.05</v>
      </c>
      <c r="L160" s="32">
        <v>142.5</v>
      </c>
      <c r="M160" s="32">
        <v>190</v>
      </c>
      <c r="N160" s="32">
        <f t="shared" si="4"/>
        <v>3790.5</v>
      </c>
      <c r="O160" s="34">
        <f t="shared" si="5"/>
        <v>798</v>
      </c>
    </row>
    <row r="161" spans="3:15" x14ac:dyDescent="0.4">
      <c r="C161" s="31">
        <v>44007</v>
      </c>
      <c r="D161" s="32"/>
      <c r="E161" s="32" t="s">
        <v>6</v>
      </c>
      <c r="F161" s="32" t="s">
        <v>54</v>
      </c>
      <c r="G161" s="32"/>
      <c r="H161" s="32" t="s">
        <v>42</v>
      </c>
      <c r="I161" s="32" t="s">
        <v>58</v>
      </c>
      <c r="J161" s="32">
        <v>70</v>
      </c>
      <c r="K161" s="33">
        <v>0.18</v>
      </c>
      <c r="L161" s="32">
        <v>133.5</v>
      </c>
      <c r="M161" s="32">
        <v>178</v>
      </c>
      <c r="N161" s="32">
        <f t="shared" si="4"/>
        <v>10217.200000000001</v>
      </c>
      <c r="O161" s="34">
        <f t="shared" si="5"/>
        <v>872.20000000000073</v>
      </c>
    </row>
    <row r="162" spans="3:15" x14ac:dyDescent="0.4">
      <c r="C162" s="31">
        <v>44007</v>
      </c>
      <c r="D162" s="32"/>
      <c r="E162" s="32" t="s">
        <v>5</v>
      </c>
      <c r="F162" s="32" t="s">
        <v>52</v>
      </c>
      <c r="G162" s="32"/>
      <c r="H162" s="32" t="s">
        <v>43</v>
      </c>
      <c r="I162" s="32" t="s">
        <v>34</v>
      </c>
      <c r="J162" s="32">
        <v>48</v>
      </c>
      <c r="K162" s="33">
        <v>0.21</v>
      </c>
      <c r="L162" s="32">
        <v>142.5</v>
      </c>
      <c r="M162" s="32">
        <v>190</v>
      </c>
      <c r="N162" s="32">
        <f t="shared" si="4"/>
        <v>7204.8</v>
      </c>
      <c r="O162" s="34">
        <f t="shared" si="5"/>
        <v>364.80000000000018</v>
      </c>
    </row>
    <row r="163" spans="3:15" x14ac:dyDescent="0.4">
      <c r="C163" s="31">
        <v>44007</v>
      </c>
      <c r="D163" s="32"/>
      <c r="E163" s="32" t="s">
        <v>7</v>
      </c>
      <c r="F163" s="32" t="s">
        <v>53</v>
      </c>
      <c r="G163" s="32"/>
      <c r="H163" s="32" t="s">
        <v>42</v>
      </c>
      <c r="I163" s="32" t="s">
        <v>30</v>
      </c>
      <c r="J163" s="32">
        <v>16</v>
      </c>
      <c r="K163" s="33">
        <v>0.2</v>
      </c>
      <c r="L163" s="32">
        <v>224.25</v>
      </c>
      <c r="M163" s="32">
        <v>299</v>
      </c>
      <c r="N163" s="32">
        <f t="shared" si="4"/>
        <v>3827.2000000000003</v>
      </c>
      <c r="O163" s="34">
        <f t="shared" si="5"/>
        <v>239.20000000000027</v>
      </c>
    </row>
    <row r="164" spans="3:15" x14ac:dyDescent="0.4">
      <c r="C164" s="31">
        <v>44008</v>
      </c>
      <c r="D164" s="32"/>
      <c r="E164" s="32" t="s">
        <v>5</v>
      </c>
      <c r="F164" s="32" t="s">
        <v>48</v>
      </c>
      <c r="G164" s="32"/>
      <c r="H164" s="32" t="s">
        <v>42</v>
      </c>
      <c r="I164" s="32" t="s">
        <v>56</v>
      </c>
      <c r="J164" s="32">
        <v>10</v>
      </c>
      <c r="K164" s="33">
        <v>0.12</v>
      </c>
      <c r="L164" s="32">
        <v>217.5</v>
      </c>
      <c r="M164" s="32">
        <v>290</v>
      </c>
      <c r="N164" s="32">
        <f t="shared" si="4"/>
        <v>2552</v>
      </c>
      <c r="O164" s="34">
        <f t="shared" si="5"/>
        <v>377</v>
      </c>
    </row>
    <row r="165" spans="3:15" x14ac:dyDescent="0.4">
      <c r="C165" s="31">
        <v>44010</v>
      </c>
      <c r="D165" s="32"/>
      <c r="E165" s="32" t="s">
        <v>5</v>
      </c>
      <c r="F165" s="32" t="s">
        <v>51</v>
      </c>
      <c r="G165" s="32"/>
      <c r="H165" s="32" t="s">
        <v>42</v>
      </c>
      <c r="I165" s="32" t="s">
        <v>57</v>
      </c>
      <c r="J165" s="32">
        <v>43</v>
      </c>
      <c r="K165" s="33">
        <v>0.21</v>
      </c>
      <c r="L165" s="32">
        <v>74.25</v>
      </c>
      <c r="M165" s="32">
        <v>99</v>
      </c>
      <c r="N165" s="32">
        <f t="shared" si="4"/>
        <v>3363.03</v>
      </c>
      <c r="O165" s="34">
        <f t="shared" si="5"/>
        <v>170.2800000000002</v>
      </c>
    </row>
    <row r="166" spans="3:15" x14ac:dyDescent="0.4">
      <c r="C166" s="31">
        <v>44011</v>
      </c>
      <c r="D166" s="32"/>
      <c r="E166" s="32" t="s">
        <v>15</v>
      </c>
      <c r="F166" s="32" t="s">
        <v>48</v>
      </c>
      <c r="G166" s="32"/>
      <c r="H166" s="32" t="s">
        <v>43</v>
      </c>
      <c r="I166" s="32" t="s">
        <v>35</v>
      </c>
      <c r="J166" s="32">
        <v>6</v>
      </c>
      <c r="K166" s="33">
        <v>0.09</v>
      </c>
      <c r="L166" s="32">
        <v>217.5</v>
      </c>
      <c r="M166" s="32">
        <v>290</v>
      </c>
      <c r="N166" s="32">
        <f t="shared" si="4"/>
        <v>1583.4</v>
      </c>
      <c r="O166" s="34">
        <f t="shared" si="5"/>
        <v>278.40000000000009</v>
      </c>
    </row>
    <row r="167" spans="3:15" x14ac:dyDescent="0.4">
      <c r="C167" s="31">
        <v>44013</v>
      </c>
      <c r="D167" s="32"/>
      <c r="E167" s="32" t="s">
        <v>2</v>
      </c>
      <c r="F167" s="32" t="s">
        <v>46</v>
      </c>
      <c r="G167" s="32"/>
      <c r="H167" s="32" t="s">
        <v>42</v>
      </c>
      <c r="I167" s="32" t="s">
        <v>56</v>
      </c>
      <c r="J167" s="32">
        <v>15</v>
      </c>
      <c r="K167" s="33">
        <v>0.02</v>
      </c>
      <c r="L167" s="32">
        <v>180</v>
      </c>
      <c r="M167" s="32">
        <v>240</v>
      </c>
      <c r="N167" s="32">
        <v>3528</v>
      </c>
      <c r="O167" s="34">
        <v>828</v>
      </c>
    </row>
    <row r="168" spans="3:15" x14ac:dyDescent="0.4">
      <c r="C168" s="31">
        <v>44013</v>
      </c>
      <c r="D168" s="32"/>
      <c r="E168" s="32" t="s">
        <v>18</v>
      </c>
      <c r="F168" s="32" t="s">
        <v>53</v>
      </c>
      <c r="G168" s="32"/>
      <c r="H168" s="32" t="s">
        <v>42</v>
      </c>
      <c r="I168" s="32" t="s">
        <v>30</v>
      </c>
      <c r="J168" s="32">
        <v>47</v>
      </c>
      <c r="K168" s="33">
        <v>0.17</v>
      </c>
      <c r="L168" s="32">
        <v>224.25</v>
      </c>
      <c r="M168" s="32">
        <v>299</v>
      </c>
      <c r="N168" s="32">
        <v>11663.99</v>
      </c>
      <c r="O168" s="34">
        <v>1124.2399999999998</v>
      </c>
    </row>
    <row r="169" spans="3:15" x14ac:dyDescent="0.4">
      <c r="C169" s="31">
        <v>44014</v>
      </c>
      <c r="D169" s="32"/>
      <c r="E169" s="32" t="s">
        <v>15</v>
      </c>
      <c r="F169" s="32" t="s">
        <v>51</v>
      </c>
      <c r="G169" s="32"/>
      <c r="H169" s="32" t="s">
        <v>42</v>
      </c>
      <c r="I169" s="32" t="s">
        <v>56</v>
      </c>
      <c r="J169" s="32">
        <v>44</v>
      </c>
      <c r="K169" s="33">
        <v>0.2</v>
      </c>
      <c r="L169" s="32">
        <v>74.25</v>
      </c>
      <c r="M169" s="32">
        <v>99</v>
      </c>
      <c r="N169" s="32">
        <v>3484.8</v>
      </c>
      <c r="O169" s="34">
        <v>217.80000000000018</v>
      </c>
    </row>
    <row r="170" spans="3:15" x14ac:dyDescent="0.4">
      <c r="C170" s="31">
        <v>44018</v>
      </c>
      <c r="D170" s="32"/>
      <c r="E170" s="32" t="s">
        <v>19</v>
      </c>
      <c r="F170" s="32" t="s">
        <v>52</v>
      </c>
      <c r="G170" s="32"/>
      <c r="H170" s="32" t="s">
        <v>42</v>
      </c>
      <c r="I170" s="32" t="s">
        <v>59</v>
      </c>
      <c r="J170" s="32">
        <v>42</v>
      </c>
      <c r="K170" s="33">
        <v>0.21</v>
      </c>
      <c r="L170" s="32">
        <v>142.5</v>
      </c>
      <c r="M170" s="32">
        <v>190</v>
      </c>
      <c r="N170" s="32">
        <v>6304.2000000000007</v>
      </c>
      <c r="O170" s="34">
        <v>319.20000000000073</v>
      </c>
    </row>
    <row r="171" spans="3:15" x14ac:dyDescent="0.4">
      <c r="C171" s="31">
        <v>44020</v>
      </c>
      <c r="D171" s="32"/>
      <c r="E171" s="32" t="s">
        <v>11</v>
      </c>
      <c r="F171" s="32" t="s">
        <v>54</v>
      </c>
      <c r="G171" s="32"/>
      <c r="H171" s="32" t="s">
        <v>43</v>
      </c>
      <c r="I171" s="32" t="s">
        <v>34</v>
      </c>
      <c r="J171" s="32">
        <v>37</v>
      </c>
      <c r="K171" s="33">
        <v>0.26</v>
      </c>
      <c r="L171" s="32">
        <v>133.5</v>
      </c>
      <c r="M171" s="32">
        <v>178</v>
      </c>
      <c r="N171" s="32">
        <v>4873.6400000000003</v>
      </c>
      <c r="O171" s="34">
        <v>-65.859999999999673</v>
      </c>
    </row>
    <row r="172" spans="3:15" x14ac:dyDescent="0.4">
      <c r="C172" s="31">
        <v>44020</v>
      </c>
      <c r="D172" s="32"/>
      <c r="E172" s="32" t="s">
        <v>19</v>
      </c>
      <c r="F172" s="32" t="s">
        <v>53</v>
      </c>
      <c r="G172" s="32"/>
      <c r="H172" s="32" t="s">
        <v>42</v>
      </c>
      <c r="I172" s="32" t="s">
        <v>60</v>
      </c>
      <c r="J172" s="32">
        <v>51</v>
      </c>
      <c r="K172" s="33">
        <v>0.09</v>
      </c>
      <c r="L172" s="32">
        <v>224.25</v>
      </c>
      <c r="M172" s="32">
        <v>299</v>
      </c>
      <c r="N172" s="32">
        <v>13876.59</v>
      </c>
      <c r="O172" s="34">
        <v>2439.84</v>
      </c>
    </row>
    <row r="173" spans="3:15" x14ac:dyDescent="0.4">
      <c r="C173" s="31">
        <v>44021</v>
      </c>
      <c r="D173" s="32"/>
      <c r="E173" s="32" t="s">
        <v>17</v>
      </c>
      <c r="F173" s="32" t="s">
        <v>49</v>
      </c>
      <c r="G173" s="32"/>
      <c r="H173" s="32" t="s">
        <v>42</v>
      </c>
      <c r="I173" s="32" t="s">
        <v>59</v>
      </c>
      <c r="J173" s="32">
        <v>15</v>
      </c>
      <c r="K173" s="33">
        <v>0.18</v>
      </c>
      <c r="L173" s="32">
        <v>135</v>
      </c>
      <c r="M173" s="32">
        <v>180</v>
      </c>
      <c r="N173" s="32">
        <v>2214</v>
      </c>
      <c r="O173" s="34">
        <v>189</v>
      </c>
    </row>
    <row r="174" spans="3:15" x14ac:dyDescent="0.4">
      <c r="C174" s="31">
        <v>44021</v>
      </c>
      <c r="D174" s="32"/>
      <c r="E174" s="32" t="s">
        <v>5</v>
      </c>
      <c r="F174" s="32" t="s">
        <v>53</v>
      </c>
      <c r="G174" s="32"/>
      <c r="H174" s="32" t="s">
        <v>42</v>
      </c>
      <c r="I174" s="32" t="s">
        <v>56</v>
      </c>
      <c r="J174" s="32">
        <v>20</v>
      </c>
      <c r="K174" s="33">
        <v>0.12</v>
      </c>
      <c r="L174" s="32">
        <v>224.25</v>
      </c>
      <c r="M174" s="32">
        <v>299</v>
      </c>
      <c r="N174" s="32">
        <v>5262.4</v>
      </c>
      <c r="O174" s="34">
        <v>777.39999999999964</v>
      </c>
    </row>
    <row r="175" spans="3:15" x14ac:dyDescent="0.4">
      <c r="C175" s="31">
        <v>44022</v>
      </c>
      <c r="D175" s="32"/>
      <c r="E175" s="32" t="s">
        <v>5</v>
      </c>
      <c r="F175" s="32" t="s">
        <v>51</v>
      </c>
      <c r="G175" s="32"/>
      <c r="H175" s="32" t="s">
        <v>43</v>
      </c>
      <c r="I175" s="32" t="s">
        <v>35</v>
      </c>
      <c r="J175" s="32">
        <v>10</v>
      </c>
      <c r="K175" s="33">
        <v>0.2</v>
      </c>
      <c r="L175" s="32">
        <v>74.25</v>
      </c>
      <c r="M175" s="32">
        <v>99</v>
      </c>
      <c r="N175" s="32">
        <v>792</v>
      </c>
      <c r="O175" s="34">
        <v>49.5</v>
      </c>
    </row>
    <row r="176" spans="3:15" x14ac:dyDescent="0.4">
      <c r="C176" s="31">
        <v>44023</v>
      </c>
      <c r="D176" s="32"/>
      <c r="E176" s="32" t="s">
        <v>5</v>
      </c>
      <c r="F176" s="32" t="s">
        <v>51</v>
      </c>
      <c r="G176" s="32"/>
      <c r="H176" s="32" t="s">
        <v>42</v>
      </c>
      <c r="I176" s="32" t="s">
        <v>30</v>
      </c>
      <c r="J176" s="32">
        <v>9</v>
      </c>
      <c r="K176" s="33">
        <v>0.01</v>
      </c>
      <c r="L176" s="32">
        <v>74.25</v>
      </c>
      <c r="M176" s="32">
        <v>99</v>
      </c>
      <c r="N176" s="32">
        <v>882.09</v>
      </c>
      <c r="O176" s="34">
        <v>213.84000000000003</v>
      </c>
    </row>
    <row r="177" spans="3:15" x14ac:dyDescent="0.4">
      <c r="C177" s="31">
        <v>44024</v>
      </c>
      <c r="D177" s="32"/>
      <c r="E177" s="32" t="s">
        <v>6</v>
      </c>
      <c r="F177" s="32" t="s">
        <v>50</v>
      </c>
      <c r="G177" s="32"/>
      <c r="H177" s="32" t="s">
        <v>43</v>
      </c>
      <c r="I177" s="32" t="s">
        <v>34</v>
      </c>
      <c r="J177" s="32">
        <v>10</v>
      </c>
      <c r="K177" s="33">
        <v>0.09</v>
      </c>
      <c r="L177" s="32">
        <v>81</v>
      </c>
      <c r="M177" s="32">
        <v>108</v>
      </c>
      <c r="N177" s="32">
        <v>982.80000000000007</v>
      </c>
      <c r="O177" s="34">
        <v>172.80000000000007</v>
      </c>
    </row>
    <row r="178" spans="3:15" x14ac:dyDescent="0.4">
      <c r="C178" s="31">
        <v>44025</v>
      </c>
      <c r="D178" s="32"/>
      <c r="E178" s="32" t="s">
        <v>15</v>
      </c>
      <c r="F178" s="32" t="s">
        <v>46</v>
      </c>
      <c r="G178" s="32"/>
      <c r="H178" s="32" t="s">
        <v>43</v>
      </c>
      <c r="I178" s="32" t="s">
        <v>34</v>
      </c>
      <c r="J178" s="32">
        <v>15</v>
      </c>
      <c r="K178" s="33">
        <v>0.28999999999999998</v>
      </c>
      <c r="L178" s="32">
        <v>180</v>
      </c>
      <c r="M178" s="32">
        <v>240</v>
      </c>
      <c r="N178" s="32">
        <v>2556</v>
      </c>
      <c r="O178" s="34">
        <v>-144</v>
      </c>
    </row>
    <row r="179" spans="3:15" x14ac:dyDescent="0.4">
      <c r="C179" s="31">
        <v>44026</v>
      </c>
      <c r="D179" s="32"/>
      <c r="E179" s="32" t="s">
        <v>17</v>
      </c>
      <c r="F179" s="32" t="s">
        <v>54</v>
      </c>
      <c r="G179" s="32"/>
      <c r="H179" s="32" t="s">
        <v>42</v>
      </c>
      <c r="I179" s="32" t="s">
        <v>60</v>
      </c>
      <c r="J179" s="32">
        <v>23</v>
      </c>
      <c r="K179" s="33">
        <v>0.12</v>
      </c>
      <c r="L179" s="32">
        <v>133.5</v>
      </c>
      <c r="M179" s="32">
        <v>178</v>
      </c>
      <c r="N179" s="32">
        <v>3602.72</v>
      </c>
      <c r="O179" s="34">
        <v>532.2199999999998</v>
      </c>
    </row>
    <row r="180" spans="3:15" x14ac:dyDescent="0.4">
      <c r="C180" s="31">
        <v>44026</v>
      </c>
      <c r="D180" s="32"/>
      <c r="E180" s="32" t="s">
        <v>10</v>
      </c>
      <c r="F180" s="32" t="s">
        <v>53</v>
      </c>
      <c r="G180" s="32"/>
      <c r="H180" s="32" t="s">
        <v>42</v>
      </c>
      <c r="I180" s="32" t="s">
        <v>30</v>
      </c>
      <c r="J180" s="32">
        <v>80</v>
      </c>
      <c r="K180" s="33">
        <v>0.17</v>
      </c>
      <c r="L180" s="32">
        <v>224.25</v>
      </c>
      <c r="M180" s="32">
        <v>299</v>
      </c>
      <c r="N180" s="32">
        <v>19853.599999999999</v>
      </c>
      <c r="O180" s="34">
        <v>1913.5999999999985</v>
      </c>
    </row>
    <row r="181" spans="3:15" x14ac:dyDescent="0.4">
      <c r="C181" s="31">
        <v>44027</v>
      </c>
      <c r="D181" s="32"/>
      <c r="E181" s="32" t="s">
        <v>11</v>
      </c>
      <c r="F181" s="32" t="s">
        <v>53</v>
      </c>
      <c r="G181" s="32"/>
      <c r="H181" s="32" t="s">
        <v>42</v>
      </c>
      <c r="I181" s="32" t="s">
        <v>56</v>
      </c>
      <c r="J181" s="32">
        <v>26</v>
      </c>
      <c r="K181" s="33">
        <v>0.05</v>
      </c>
      <c r="L181" s="32">
        <v>224.25</v>
      </c>
      <c r="M181" s="32">
        <v>299</v>
      </c>
      <c r="N181" s="32">
        <v>7385.2999999999993</v>
      </c>
      <c r="O181" s="34">
        <v>1554.7999999999993</v>
      </c>
    </row>
    <row r="182" spans="3:15" x14ac:dyDescent="0.4">
      <c r="C182" s="31">
        <v>44027</v>
      </c>
      <c r="D182" s="32"/>
      <c r="E182" s="32" t="s">
        <v>5</v>
      </c>
      <c r="F182" s="32" t="s">
        <v>54</v>
      </c>
      <c r="G182" s="32"/>
      <c r="H182" s="32" t="s">
        <v>42</v>
      </c>
      <c r="I182" s="32" t="s">
        <v>58</v>
      </c>
      <c r="J182" s="32">
        <v>13</v>
      </c>
      <c r="K182" s="33">
        <v>0.15</v>
      </c>
      <c r="L182" s="32">
        <v>133.5</v>
      </c>
      <c r="M182" s="32">
        <v>178</v>
      </c>
      <c r="N182" s="32">
        <v>1966.8999999999999</v>
      </c>
      <c r="O182" s="34">
        <v>231.39999999999986</v>
      </c>
    </row>
    <row r="183" spans="3:15" x14ac:dyDescent="0.4">
      <c r="C183" s="31">
        <v>44028</v>
      </c>
      <c r="D183" s="32"/>
      <c r="E183" s="32" t="s">
        <v>5</v>
      </c>
      <c r="F183" s="32" t="s">
        <v>48</v>
      </c>
      <c r="G183" s="32"/>
      <c r="H183" s="32" t="s">
        <v>43</v>
      </c>
      <c r="I183" s="32" t="s">
        <v>61</v>
      </c>
      <c r="J183" s="32">
        <v>10</v>
      </c>
      <c r="K183" s="33">
        <v>0.28000000000000003</v>
      </c>
      <c r="L183" s="32">
        <v>217.5</v>
      </c>
      <c r="M183" s="32">
        <v>290</v>
      </c>
      <c r="N183" s="32">
        <v>2088</v>
      </c>
      <c r="O183" s="34">
        <v>-87</v>
      </c>
    </row>
    <row r="184" spans="3:15" x14ac:dyDescent="0.4">
      <c r="C184" s="31">
        <v>44028</v>
      </c>
      <c r="D184" s="32"/>
      <c r="E184" s="32" t="s">
        <v>15</v>
      </c>
      <c r="F184" s="32" t="s">
        <v>54</v>
      </c>
      <c r="G184" s="32"/>
      <c r="H184" s="32" t="s">
        <v>42</v>
      </c>
      <c r="I184" s="32" t="s">
        <v>56</v>
      </c>
      <c r="J184" s="32">
        <v>34</v>
      </c>
      <c r="K184" s="33">
        <v>0.01</v>
      </c>
      <c r="L184" s="32">
        <v>133.5</v>
      </c>
      <c r="M184" s="32">
        <v>178</v>
      </c>
      <c r="N184" s="32">
        <v>5991.48</v>
      </c>
      <c r="O184" s="34">
        <v>1452.4799999999996</v>
      </c>
    </row>
    <row r="185" spans="3:15" x14ac:dyDescent="0.4">
      <c r="C185" s="31">
        <v>44028</v>
      </c>
      <c r="D185" s="32"/>
      <c r="E185" s="32" t="s">
        <v>10</v>
      </c>
      <c r="F185" s="32" t="s">
        <v>50</v>
      </c>
      <c r="G185" s="32"/>
      <c r="H185" s="32" t="s">
        <v>42</v>
      </c>
      <c r="I185" s="32" t="s">
        <v>60</v>
      </c>
      <c r="J185" s="32">
        <v>15</v>
      </c>
      <c r="K185" s="33">
        <v>0.1</v>
      </c>
      <c r="L185" s="32">
        <v>81</v>
      </c>
      <c r="M185" s="32">
        <v>108</v>
      </c>
      <c r="N185" s="32">
        <v>1458</v>
      </c>
      <c r="O185" s="34">
        <v>243</v>
      </c>
    </row>
    <row r="186" spans="3:15" x14ac:dyDescent="0.4">
      <c r="C186" s="31">
        <v>44028</v>
      </c>
      <c r="D186" s="32"/>
      <c r="E186" s="32" t="s">
        <v>11</v>
      </c>
      <c r="F186" s="32" t="s">
        <v>53</v>
      </c>
      <c r="G186" s="32"/>
      <c r="H186" s="32" t="s">
        <v>42</v>
      </c>
      <c r="I186" s="32" t="s">
        <v>58</v>
      </c>
      <c r="J186" s="32">
        <v>12</v>
      </c>
      <c r="K186" s="33">
        <v>0.23</v>
      </c>
      <c r="L186" s="32">
        <v>224.25</v>
      </c>
      <c r="M186" s="32">
        <v>299</v>
      </c>
      <c r="N186" s="32">
        <v>2762.76</v>
      </c>
      <c r="O186" s="34">
        <v>71.760000000000218</v>
      </c>
    </row>
    <row r="187" spans="3:15" x14ac:dyDescent="0.4">
      <c r="C187" s="31">
        <v>44029</v>
      </c>
      <c r="D187" s="32"/>
      <c r="E187" s="32" t="s">
        <v>5</v>
      </c>
      <c r="F187" s="32" t="s">
        <v>49</v>
      </c>
      <c r="G187" s="32"/>
      <c r="H187" s="32" t="s">
        <v>43</v>
      </c>
      <c r="I187" s="32" t="s">
        <v>34</v>
      </c>
      <c r="J187" s="32">
        <v>74</v>
      </c>
      <c r="K187" s="33">
        <v>0.1</v>
      </c>
      <c r="L187" s="32">
        <v>135</v>
      </c>
      <c r="M187" s="32">
        <v>180</v>
      </c>
      <c r="N187" s="32">
        <v>11988</v>
      </c>
      <c r="O187" s="34">
        <v>1998</v>
      </c>
    </row>
    <row r="188" spans="3:15" x14ac:dyDescent="0.4">
      <c r="C188" s="31">
        <v>44029</v>
      </c>
      <c r="D188" s="32"/>
      <c r="E188" s="32" t="s">
        <v>2</v>
      </c>
      <c r="F188" s="32" t="s">
        <v>50</v>
      </c>
      <c r="G188" s="32"/>
      <c r="H188" s="32" t="s">
        <v>42</v>
      </c>
      <c r="I188" s="32" t="s">
        <v>58</v>
      </c>
      <c r="J188" s="32">
        <v>28</v>
      </c>
      <c r="K188" s="33">
        <v>0.11</v>
      </c>
      <c r="L188" s="32">
        <v>81</v>
      </c>
      <c r="M188" s="32">
        <v>108</v>
      </c>
      <c r="N188" s="32">
        <v>2691.36</v>
      </c>
      <c r="O188" s="34">
        <v>423.36000000000013</v>
      </c>
    </row>
    <row r="189" spans="3:15" x14ac:dyDescent="0.4">
      <c r="C189" s="31">
        <v>44031</v>
      </c>
      <c r="D189" s="32"/>
      <c r="E189" s="32" t="s">
        <v>7</v>
      </c>
      <c r="F189" s="32" t="s">
        <v>48</v>
      </c>
      <c r="G189" s="32"/>
      <c r="H189" s="32" t="s">
        <v>43</v>
      </c>
      <c r="I189" s="32" t="s">
        <v>34</v>
      </c>
      <c r="J189" s="32">
        <v>11</v>
      </c>
      <c r="K189" s="33">
        <v>0.1</v>
      </c>
      <c r="L189" s="32">
        <v>217.5</v>
      </c>
      <c r="M189" s="32">
        <v>290</v>
      </c>
      <c r="N189" s="32">
        <v>2871</v>
      </c>
      <c r="O189" s="34">
        <v>478.5</v>
      </c>
    </row>
    <row r="190" spans="3:15" x14ac:dyDescent="0.4">
      <c r="C190" s="31">
        <v>44033</v>
      </c>
      <c r="D190" s="32"/>
      <c r="E190" s="32" t="s">
        <v>2</v>
      </c>
      <c r="F190" s="32" t="s">
        <v>53</v>
      </c>
      <c r="G190" s="32"/>
      <c r="H190" s="32" t="s">
        <v>42</v>
      </c>
      <c r="I190" s="32" t="s">
        <v>58</v>
      </c>
      <c r="J190" s="32">
        <v>33</v>
      </c>
      <c r="K190" s="33">
        <v>0.17</v>
      </c>
      <c r="L190" s="32">
        <v>224.25</v>
      </c>
      <c r="M190" s="32">
        <v>299</v>
      </c>
      <c r="N190" s="32">
        <v>8189.61</v>
      </c>
      <c r="O190" s="34">
        <v>789.35999999999967</v>
      </c>
    </row>
    <row r="191" spans="3:15" x14ac:dyDescent="0.4">
      <c r="C191" s="31">
        <v>44033</v>
      </c>
      <c r="D191" s="32"/>
      <c r="E191" s="32" t="s">
        <v>10</v>
      </c>
      <c r="F191" s="32" t="s">
        <v>52</v>
      </c>
      <c r="G191" s="32"/>
      <c r="H191" s="32" t="s">
        <v>42</v>
      </c>
      <c r="I191" s="32" t="s">
        <v>58</v>
      </c>
      <c r="J191" s="32">
        <v>80</v>
      </c>
      <c r="K191" s="33">
        <v>0.25</v>
      </c>
      <c r="L191" s="32">
        <v>142.5</v>
      </c>
      <c r="M191" s="32">
        <v>190</v>
      </c>
      <c r="N191" s="32">
        <v>11400</v>
      </c>
      <c r="O191" s="34">
        <v>0</v>
      </c>
    </row>
    <row r="192" spans="3:15" x14ac:dyDescent="0.4">
      <c r="C192" s="31">
        <v>44034</v>
      </c>
      <c r="D192" s="32"/>
      <c r="E192" s="32" t="s">
        <v>5</v>
      </c>
      <c r="F192" s="32" t="s">
        <v>52</v>
      </c>
      <c r="G192" s="32"/>
      <c r="H192" s="32" t="s">
        <v>42</v>
      </c>
      <c r="I192" s="32" t="s">
        <v>60</v>
      </c>
      <c r="J192" s="32">
        <v>57</v>
      </c>
      <c r="K192" s="33">
        <v>0.19</v>
      </c>
      <c r="L192" s="32">
        <v>142.5</v>
      </c>
      <c r="M192" s="32">
        <v>190</v>
      </c>
      <c r="N192" s="32">
        <v>8772.3000000000011</v>
      </c>
      <c r="O192" s="34">
        <v>649.80000000000109</v>
      </c>
    </row>
    <row r="193" spans="3:15" x14ac:dyDescent="0.4">
      <c r="C193" s="31">
        <v>44035</v>
      </c>
      <c r="D193" s="32"/>
      <c r="E193" s="32" t="s">
        <v>10</v>
      </c>
      <c r="F193" s="32" t="s">
        <v>49</v>
      </c>
      <c r="G193" s="32"/>
      <c r="H193" s="32" t="s">
        <v>42</v>
      </c>
      <c r="I193" s="32" t="s">
        <v>30</v>
      </c>
      <c r="J193" s="32">
        <v>61</v>
      </c>
      <c r="K193" s="33">
        <v>0.17</v>
      </c>
      <c r="L193" s="32">
        <v>135</v>
      </c>
      <c r="M193" s="32">
        <v>180</v>
      </c>
      <c r="N193" s="32">
        <v>9113.4</v>
      </c>
      <c r="O193" s="34">
        <v>878.39999999999964</v>
      </c>
    </row>
    <row r="194" spans="3:15" x14ac:dyDescent="0.4">
      <c r="C194" s="31">
        <v>44039</v>
      </c>
      <c r="D194" s="32"/>
      <c r="E194" s="32" t="s">
        <v>11</v>
      </c>
      <c r="F194" s="32" t="s">
        <v>52</v>
      </c>
      <c r="G194" s="32"/>
      <c r="H194" s="32" t="s">
        <v>42</v>
      </c>
      <c r="I194" s="32" t="s">
        <v>58</v>
      </c>
      <c r="J194" s="32">
        <v>7</v>
      </c>
      <c r="K194" s="33">
        <v>0.05</v>
      </c>
      <c r="L194" s="32">
        <v>142.5</v>
      </c>
      <c r="M194" s="32">
        <v>190</v>
      </c>
      <c r="N194" s="32">
        <v>1263.5</v>
      </c>
      <c r="O194" s="34">
        <v>266</v>
      </c>
    </row>
    <row r="195" spans="3:15" x14ac:dyDescent="0.4">
      <c r="C195" s="31">
        <v>44039</v>
      </c>
      <c r="D195" s="32"/>
      <c r="E195" s="32" t="s">
        <v>6</v>
      </c>
      <c r="F195" s="32" t="s">
        <v>51</v>
      </c>
      <c r="G195" s="32"/>
      <c r="H195" s="32" t="s">
        <v>43</v>
      </c>
      <c r="I195" s="32" t="s">
        <v>35</v>
      </c>
      <c r="J195" s="32">
        <v>61</v>
      </c>
      <c r="K195" s="33">
        <v>0.23</v>
      </c>
      <c r="L195" s="32">
        <v>74.25</v>
      </c>
      <c r="M195" s="32">
        <v>99</v>
      </c>
      <c r="N195" s="32">
        <v>4650.03</v>
      </c>
      <c r="O195" s="34">
        <v>120.77999999999975</v>
      </c>
    </row>
    <row r="196" spans="3:15" x14ac:dyDescent="0.4">
      <c r="C196" s="31">
        <v>44040</v>
      </c>
      <c r="D196" s="32"/>
      <c r="E196" s="32" t="s">
        <v>11</v>
      </c>
      <c r="F196" s="32" t="s">
        <v>53</v>
      </c>
      <c r="G196" s="32"/>
      <c r="H196" s="32" t="s">
        <v>43</v>
      </c>
      <c r="I196" s="32" t="s">
        <v>35</v>
      </c>
      <c r="J196" s="32">
        <v>36</v>
      </c>
      <c r="K196" s="33">
        <v>0.22</v>
      </c>
      <c r="L196" s="32">
        <v>224.25</v>
      </c>
      <c r="M196" s="32">
        <v>299</v>
      </c>
      <c r="N196" s="32">
        <v>8395.92</v>
      </c>
      <c r="O196" s="34">
        <v>322.92000000000007</v>
      </c>
    </row>
    <row r="197" spans="3:15" x14ac:dyDescent="0.4">
      <c r="C197" s="31">
        <v>44041</v>
      </c>
      <c r="D197" s="32"/>
      <c r="E197" s="32" t="s">
        <v>12</v>
      </c>
      <c r="F197" s="32" t="s">
        <v>48</v>
      </c>
      <c r="G197" s="32"/>
      <c r="H197" s="32" t="s">
        <v>42</v>
      </c>
      <c r="I197" s="32" t="s">
        <v>30</v>
      </c>
      <c r="J197" s="32">
        <v>75</v>
      </c>
      <c r="K197" s="33">
        <v>0.2</v>
      </c>
      <c r="L197" s="32">
        <v>217.5</v>
      </c>
      <c r="M197" s="32">
        <v>290</v>
      </c>
      <c r="N197" s="32">
        <v>17400</v>
      </c>
      <c r="O197" s="34">
        <v>1087.5</v>
      </c>
    </row>
    <row r="198" spans="3:15" x14ac:dyDescent="0.4">
      <c r="C198" s="31">
        <v>44041</v>
      </c>
      <c r="D198" s="32"/>
      <c r="E198" s="32" t="s">
        <v>7</v>
      </c>
      <c r="F198" s="32" t="s">
        <v>53</v>
      </c>
      <c r="G198" s="32"/>
      <c r="H198" s="32" t="s">
        <v>42</v>
      </c>
      <c r="I198" s="32" t="s">
        <v>58</v>
      </c>
      <c r="J198" s="32">
        <v>33</v>
      </c>
      <c r="K198" s="33">
        <v>0.13</v>
      </c>
      <c r="L198" s="32">
        <v>224.25</v>
      </c>
      <c r="M198" s="32">
        <v>299</v>
      </c>
      <c r="N198" s="32">
        <v>8584.2899999999991</v>
      </c>
      <c r="O198" s="34">
        <v>1184.0399999999991</v>
      </c>
    </row>
    <row r="199" spans="3:15" x14ac:dyDescent="0.4">
      <c r="C199" s="31">
        <v>44043</v>
      </c>
      <c r="D199" s="32"/>
      <c r="E199" s="32" t="s">
        <v>5</v>
      </c>
      <c r="F199" s="32" t="s">
        <v>54</v>
      </c>
      <c r="G199" s="32"/>
      <c r="H199" s="32" t="s">
        <v>42</v>
      </c>
      <c r="I199" s="32" t="s">
        <v>58</v>
      </c>
      <c r="J199" s="32">
        <v>75</v>
      </c>
      <c r="K199" s="33">
        <v>0.19</v>
      </c>
      <c r="L199" s="32">
        <v>133.5</v>
      </c>
      <c r="M199" s="32">
        <v>178</v>
      </c>
      <c r="N199" s="32">
        <v>10813.5</v>
      </c>
      <c r="O199" s="34">
        <v>801</v>
      </c>
    </row>
    <row r="200" spans="3:15" x14ac:dyDescent="0.4">
      <c r="C200" s="31">
        <v>44043</v>
      </c>
      <c r="D200" s="32"/>
      <c r="E200" s="32" t="s">
        <v>11</v>
      </c>
      <c r="F200" s="32" t="s">
        <v>46</v>
      </c>
      <c r="G200" s="32"/>
      <c r="H200" s="32" t="s">
        <v>43</v>
      </c>
      <c r="I200" s="32" t="s">
        <v>35</v>
      </c>
      <c r="J200" s="32">
        <v>12</v>
      </c>
      <c r="K200" s="33">
        <v>0.18</v>
      </c>
      <c r="L200" s="32">
        <v>180</v>
      </c>
      <c r="M200" s="32">
        <v>240</v>
      </c>
      <c r="N200" s="32">
        <v>2361.6000000000004</v>
      </c>
      <c r="O200" s="34">
        <v>201.60000000000036</v>
      </c>
    </row>
    <row r="201" spans="3:15" x14ac:dyDescent="0.4">
      <c r="C201" s="35">
        <v>44043</v>
      </c>
      <c r="D201" s="36"/>
      <c r="E201" s="36" t="s">
        <v>11</v>
      </c>
      <c r="F201" s="36" t="s">
        <v>53</v>
      </c>
      <c r="G201" s="36"/>
      <c r="H201" s="36" t="s">
        <v>42</v>
      </c>
      <c r="I201" s="36" t="s">
        <v>58</v>
      </c>
      <c r="J201" s="36">
        <v>32</v>
      </c>
      <c r="K201" s="37">
        <v>0.02</v>
      </c>
      <c r="L201" s="36">
        <v>224.25</v>
      </c>
      <c r="M201" s="36">
        <v>299</v>
      </c>
      <c r="N201" s="36">
        <v>9376.64</v>
      </c>
      <c r="O201" s="11">
        <v>2200.6399999999994</v>
      </c>
    </row>
  </sheetData>
  <phoneticPr fontId="4" type="noConversion"/>
  <pageMargins left="0.7" right="0.7" top="0.75" bottom="0.75" header="0.3" footer="0.3"/>
  <pageSetup paperSize="9" orientation="portrait" horizontalDpi="180" verticalDpi="18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FAB82-C100-475B-AE07-837609CAD719}">
  <dimension ref="A1:I16"/>
  <sheetViews>
    <sheetView workbookViewId="0">
      <selection activeCell="B6" sqref="B6"/>
    </sheetView>
  </sheetViews>
  <sheetFormatPr defaultRowHeight="13.9" x14ac:dyDescent="0.4"/>
  <cols>
    <col min="1" max="1" width="10.3984375" customWidth="1"/>
    <col min="2" max="2" width="11" customWidth="1"/>
    <col min="5" max="5" width="13" customWidth="1"/>
    <col min="6" max="6" width="13.53125" customWidth="1"/>
  </cols>
  <sheetData>
    <row r="1" spans="1:9" ht="15.4" customHeight="1" x14ac:dyDescent="0.4">
      <c r="A1" s="10" t="s">
        <v>45</v>
      </c>
      <c r="B1" s="10" t="s">
        <v>44</v>
      </c>
      <c r="E1" s="10" t="s">
        <v>21</v>
      </c>
      <c r="F1" s="10" t="s">
        <v>0</v>
      </c>
      <c r="I1" t="s">
        <v>62</v>
      </c>
    </row>
    <row r="2" spans="1:9" ht="15.75" x14ac:dyDescent="0.55000000000000004">
      <c r="A2" s="8" t="s">
        <v>47</v>
      </c>
      <c r="B2" s="9" t="s">
        <v>31</v>
      </c>
      <c r="E2" s="9" t="s">
        <v>15</v>
      </c>
      <c r="F2" s="9" t="s">
        <v>14</v>
      </c>
      <c r="I2" t="s">
        <v>34</v>
      </c>
    </row>
    <row r="3" spans="1:9" ht="15.75" x14ac:dyDescent="0.55000000000000004">
      <c r="A3" s="8" t="s">
        <v>48</v>
      </c>
      <c r="B3" s="9" t="s">
        <v>32</v>
      </c>
      <c r="E3" s="9" t="s">
        <v>17</v>
      </c>
      <c r="F3" s="9" t="s">
        <v>14</v>
      </c>
      <c r="I3" t="s">
        <v>61</v>
      </c>
    </row>
    <row r="4" spans="1:9" ht="15.75" x14ac:dyDescent="0.55000000000000004">
      <c r="A4" s="8" t="s">
        <v>49</v>
      </c>
      <c r="B4" s="9" t="s">
        <v>25</v>
      </c>
      <c r="E4" s="9" t="s">
        <v>16</v>
      </c>
      <c r="F4" s="9" t="s">
        <v>14</v>
      </c>
      <c r="I4" t="s">
        <v>35</v>
      </c>
    </row>
    <row r="5" spans="1:9" ht="15.75" x14ac:dyDescent="0.55000000000000004">
      <c r="A5" s="8" t="s">
        <v>50</v>
      </c>
      <c r="B5" s="9" t="s">
        <v>27</v>
      </c>
      <c r="E5" s="9" t="s">
        <v>4</v>
      </c>
      <c r="F5" s="9" t="s">
        <v>3</v>
      </c>
      <c r="I5" t="s">
        <v>57</v>
      </c>
    </row>
    <row r="6" spans="1:9" ht="15.75" x14ac:dyDescent="0.55000000000000004">
      <c r="A6" s="8" t="s">
        <v>51</v>
      </c>
      <c r="B6" s="9" t="s">
        <v>29</v>
      </c>
      <c r="E6" s="9" t="s">
        <v>18</v>
      </c>
      <c r="F6" s="9" t="s">
        <v>3</v>
      </c>
      <c r="I6" t="s">
        <v>30</v>
      </c>
    </row>
    <row r="7" spans="1:9" ht="15.75" x14ac:dyDescent="0.55000000000000004">
      <c r="A7" s="8" t="s">
        <v>52</v>
      </c>
      <c r="B7" s="9" t="s">
        <v>33</v>
      </c>
      <c r="E7" s="9" t="s">
        <v>6</v>
      </c>
      <c r="F7" s="9" t="s">
        <v>3</v>
      </c>
      <c r="I7" t="s">
        <v>58</v>
      </c>
    </row>
    <row r="8" spans="1:9" ht="15.75" x14ac:dyDescent="0.55000000000000004">
      <c r="A8" s="8" t="s">
        <v>53</v>
      </c>
      <c r="B8" s="9" t="s">
        <v>28</v>
      </c>
      <c r="E8" s="9" t="s">
        <v>7</v>
      </c>
      <c r="F8" s="9" t="s">
        <v>3</v>
      </c>
      <c r="I8" t="s">
        <v>56</v>
      </c>
    </row>
    <row r="9" spans="1:9" ht="15.75" x14ac:dyDescent="0.55000000000000004">
      <c r="A9" s="8" t="s">
        <v>54</v>
      </c>
      <c r="B9" s="9" t="s">
        <v>26</v>
      </c>
      <c r="E9" s="9" t="s">
        <v>11</v>
      </c>
      <c r="F9" s="9" t="s">
        <v>3</v>
      </c>
      <c r="I9" t="s">
        <v>59</v>
      </c>
    </row>
    <row r="10" spans="1:9" ht="15" x14ac:dyDescent="0.5">
      <c r="E10" s="9" t="s">
        <v>5</v>
      </c>
      <c r="F10" s="9" t="s">
        <v>1</v>
      </c>
      <c r="I10" t="s">
        <v>60</v>
      </c>
    </row>
    <row r="11" spans="1:9" ht="15" x14ac:dyDescent="0.5">
      <c r="E11" s="9" t="s">
        <v>2</v>
      </c>
      <c r="F11" s="9" t="s">
        <v>1</v>
      </c>
    </row>
    <row r="12" spans="1:9" ht="15" x14ac:dyDescent="0.5">
      <c r="E12" s="9" t="s">
        <v>10</v>
      </c>
      <c r="F12" s="9" t="s">
        <v>1</v>
      </c>
    </row>
    <row r="13" spans="1:9" ht="15" x14ac:dyDescent="0.5">
      <c r="E13" s="9" t="s">
        <v>13</v>
      </c>
      <c r="F13" s="9" t="s">
        <v>8</v>
      </c>
    </row>
    <row r="14" spans="1:9" ht="15" x14ac:dyDescent="0.5">
      <c r="E14" s="9" t="s">
        <v>9</v>
      </c>
      <c r="F14" s="9" t="s">
        <v>8</v>
      </c>
    </row>
    <row r="15" spans="1:9" ht="15" x14ac:dyDescent="0.5">
      <c r="E15" s="9" t="s">
        <v>12</v>
      </c>
      <c r="F15" s="9" t="s">
        <v>8</v>
      </c>
    </row>
    <row r="16" spans="1:9" ht="15" x14ac:dyDescent="0.5">
      <c r="E16" s="9" t="s">
        <v>19</v>
      </c>
      <c r="F16" s="9" t="s">
        <v>8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8D05A-1C35-4FE6-8219-CE28D306D936}">
  <dimension ref="A1"/>
  <sheetViews>
    <sheetView topLeftCell="A8" zoomScale="85" zoomScaleNormal="85" workbookViewId="0">
      <selection activeCell="B9" sqref="B9"/>
    </sheetView>
  </sheetViews>
  <sheetFormatPr defaultRowHeight="13.9" x14ac:dyDescent="0.4"/>
  <cols>
    <col min="1" max="1" width="15.3984375" bestFit="1" customWidth="1"/>
    <col min="2" max="2" width="10.46484375" bestFit="1" customWidth="1"/>
    <col min="3" max="3" width="12.46484375" bestFit="1" customWidth="1"/>
    <col min="4" max="4" width="9.796875" bestFit="1" customWidth="1"/>
    <col min="5" max="5" width="8.6640625" bestFit="1" customWidth="1"/>
    <col min="6" max="6" width="11.3984375" bestFit="1" customWidth="1"/>
    <col min="7" max="7" width="9.6640625" bestFit="1" customWidth="1"/>
    <col min="8" max="8" width="8.6640625" bestFit="1" customWidth="1"/>
    <col min="9" max="10" width="9.6640625" bestFit="1" customWidth="1"/>
    <col min="11" max="11" width="9.796875" customWidth="1"/>
    <col min="12" max="12" width="16.265625" bestFit="1" customWidth="1"/>
    <col min="13" max="13" width="12.46484375" bestFit="1" customWidth="1"/>
    <col min="14" max="15" width="10.73046875" bestFit="1" customWidth="1"/>
    <col min="16" max="17" width="9.6640625" bestFit="1" customWidth="1"/>
    <col min="18" max="18" width="8.6640625" bestFit="1" customWidth="1"/>
    <col min="19" max="20" width="9.6640625" bestFit="1" customWidth="1"/>
  </cols>
  <sheetData/>
  <phoneticPr fontId="4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A7EE-B01C-45F0-80B1-F6C45F1ECFA9}">
  <dimension ref="A1:AD44"/>
  <sheetViews>
    <sheetView showGridLines="0" workbookViewId="0">
      <selection activeCell="A43" sqref="A43"/>
    </sheetView>
  </sheetViews>
  <sheetFormatPr defaultColWidth="9" defaultRowHeight="13.9" x14ac:dyDescent="0.4"/>
  <cols>
    <col min="1" max="1" width="1.6640625" style="7" customWidth="1"/>
    <col min="2" max="2" width="14.53125" style="7" customWidth="1"/>
    <col min="3" max="3" width="9.3984375" style="7" customWidth="1"/>
    <col min="4" max="4" width="12" style="7" bestFit="1" customWidth="1"/>
    <col min="5" max="5" width="12.06640625" style="7" customWidth="1"/>
    <col min="6" max="6" width="14.06640625" style="5" customWidth="1"/>
    <col min="7" max="7" width="10.86328125" style="5" customWidth="1"/>
    <col min="8" max="8" width="9.59765625" style="7" bestFit="1" customWidth="1"/>
    <col min="9" max="9" width="8" style="7" bestFit="1" customWidth="1"/>
    <col min="10" max="11" width="8" style="5" bestFit="1" customWidth="1"/>
    <col min="12" max="12" width="11.265625" style="5" customWidth="1"/>
    <col min="13" max="13" width="12" style="5" customWidth="1"/>
    <col min="14" max="16384" width="9" style="5"/>
  </cols>
  <sheetData>
    <row r="1" spans="1:30" x14ac:dyDescent="0.4">
      <c r="B1" s="14"/>
      <c r="C1" s="14"/>
      <c r="D1" s="14"/>
      <c r="E1" s="14"/>
      <c r="F1"/>
      <c r="G1"/>
      <c r="H1" s="14"/>
      <c r="I1" s="14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</row>
    <row r="2" spans="1:30" ht="23.25" customHeight="1" x14ac:dyDescent="0.4">
      <c r="B2" s="18" t="s">
        <v>62</v>
      </c>
      <c r="C2" s="19"/>
      <c r="D2" s="14"/>
      <c r="E2" s="14"/>
      <c r="F2"/>
    </row>
    <row r="3" spans="1:30" x14ac:dyDescent="0.4">
      <c r="B3" s="14"/>
      <c r="C3" s="14"/>
      <c r="D3" s="14"/>
      <c r="E3" s="14"/>
      <c r="F3"/>
    </row>
    <row r="4" spans="1:30" s="20" customFormat="1" ht="16.899999999999999" x14ac:dyDescent="0.4">
      <c r="B4" s="21" t="s">
        <v>20</v>
      </c>
      <c r="C4" s="21" t="s">
        <v>0</v>
      </c>
      <c r="D4" s="21" t="s">
        <v>21</v>
      </c>
      <c r="E4" s="21" t="s">
        <v>55</v>
      </c>
      <c r="F4" s="21" t="s">
        <v>22</v>
      </c>
      <c r="G4" s="21" t="s">
        <v>41</v>
      </c>
      <c r="H4" s="21" t="s">
        <v>23</v>
      </c>
      <c r="I4" s="21" t="s">
        <v>24</v>
      </c>
      <c r="J4" s="22" t="s">
        <v>36</v>
      </c>
      <c r="K4" s="21" t="s">
        <v>37</v>
      </c>
      <c r="L4" s="21" t="s">
        <v>38</v>
      </c>
      <c r="M4" s="21" t="s">
        <v>39</v>
      </c>
      <c r="N4" s="23" t="s">
        <v>40</v>
      </c>
    </row>
    <row r="5" spans="1:30" ht="19.5" customHeight="1" x14ac:dyDescent="0.5">
      <c r="A5" s="12"/>
      <c r="B5" s="15"/>
      <c r="C5" s="17"/>
      <c r="D5" s="17"/>
      <c r="E5" s="17"/>
      <c r="F5" s="13"/>
      <c r="G5" s="13"/>
      <c r="H5" s="17"/>
      <c r="I5" s="17"/>
      <c r="J5" s="13"/>
      <c r="K5" s="13"/>
      <c r="L5" s="13"/>
      <c r="M5" s="13"/>
      <c r="N5" s="13"/>
    </row>
    <row r="6" spans="1:30" ht="19.5" customHeight="1" x14ac:dyDescent="0.5">
      <c r="A6" s="12"/>
      <c r="B6" s="15"/>
      <c r="C6" s="17"/>
      <c r="D6" s="17"/>
      <c r="E6" s="17"/>
      <c r="F6" s="13"/>
      <c r="G6" s="13"/>
      <c r="H6" s="17"/>
      <c r="I6" s="17"/>
      <c r="J6" s="13"/>
      <c r="K6" s="13"/>
      <c r="L6" s="13"/>
      <c r="M6" s="13"/>
      <c r="N6" s="13"/>
    </row>
    <row r="7" spans="1:30" ht="19.5" customHeight="1" x14ac:dyDescent="0.5">
      <c r="A7" s="12"/>
      <c r="B7" s="15"/>
      <c r="C7" s="17"/>
      <c r="D7" s="17"/>
      <c r="E7" s="17"/>
      <c r="F7" s="13"/>
      <c r="G7" s="13"/>
      <c r="H7" s="17"/>
      <c r="I7" s="17"/>
      <c r="J7" s="13"/>
      <c r="K7" s="13"/>
      <c r="L7" s="13"/>
      <c r="M7" s="13"/>
      <c r="N7" s="13"/>
    </row>
    <row r="8" spans="1:30" ht="19.5" customHeight="1" x14ac:dyDescent="0.5">
      <c r="A8" s="12"/>
      <c r="B8" s="15"/>
      <c r="C8" s="17"/>
      <c r="D8" s="17"/>
      <c r="E8" s="17"/>
      <c r="F8" s="13"/>
      <c r="G8" s="13"/>
      <c r="H8" s="17"/>
      <c r="I8" s="17"/>
      <c r="J8" s="13"/>
      <c r="K8" s="13"/>
      <c r="L8" s="13"/>
      <c r="M8" s="13"/>
      <c r="N8" s="13"/>
    </row>
    <row r="9" spans="1:30" ht="19.5" customHeight="1" x14ac:dyDescent="0.5">
      <c r="A9" s="12"/>
      <c r="B9" s="15"/>
      <c r="C9" s="17"/>
      <c r="D9" s="17"/>
      <c r="E9" s="17"/>
      <c r="F9" s="13"/>
      <c r="G9" s="13"/>
      <c r="H9" s="17"/>
      <c r="I9" s="17"/>
      <c r="J9" s="13"/>
      <c r="K9" s="13"/>
      <c r="L9" s="13"/>
      <c r="M9" s="13"/>
      <c r="N9" s="13"/>
    </row>
    <row r="10" spans="1:30" ht="19.5" customHeight="1" x14ac:dyDescent="0.5">
      <c r="A10" s="12"/>
      <c r="B10" s="15"/>
      <c r="C10" s="17"/>
      <c r="D10" s="17"/>
      <c r="E10" s="17"/>
      <c r="F10" s="13"/>
      <c r="G10" s="13"/>
      <c r="H10" s="17"/>
      <c r="I10" s="17"/>
      <c r="J10" s="13"/>
      <c r="K10" s="13"/>
      <c r="L10" s="13"/>
      <c r="M10" s="13"/>
      <c r="N10" s="13"/>
    </row>
    <row r="11" spans="1:30" ht="19.5" customHeight="1" x14ac:dyDescent="0.5">
      <c r="A11" s="12"/>
      <c r="B11" s="15"/>
      <c r="C11" s="17"/>
      <c r="D11" s="17"/>
      <c r="E11" s="17"/>
      <c r="F11" s="13"/>
      <c r="G11" s="13"/>
      <c r="H11" s="17"/>
      <c r="I11" s="17"/>
      <c r="J11" s="13"/>
      <c r="K11" s="13"/>
      <c r="L11" s="13"/>
      <c r="M11" s="13"/>
      <c r="N11" s="13"/>
    </row>
    <row r="12" spans="1:30" ht="19.5" customHeight="1" x14ac:dyDescent="0.5">
      <c r="A12" s="12"/>
      <c r="B12" s="15"/>
      <c r="C12" s="17"/>
      <c r="D12" s="17"/>
      <c r="E12" s="17"/>
      <c r="F12" s="13"/>
      <c r="G12" s="13"/>
      <c r="H12" s="17"/>
      <c r="I12" s="17"/>
      <c r="J12" s="13"/>
      <c r="K12" s="13"/>
      <c r="L12" s="13"/>
      <c r="M12" s="13"/>
      <c r="N12" s="13"/>
    </row>
    <row r="13" spans="1:30" ht="19.5" customHeight="1" x14ac:dyDescent="0.5">
      <c r="A13" s="12"/>
      <c r="B13" s="15"/>
      <c r="C13" s="17"/>
      <c r="D13" s="17"/>
      <c r="E13" s="17"/>
      <c r="F13" s="13"/>
      <c r="G13" s="13"/>
      <c r="H13" s="17"/>
      <c r="I13" s="17"/>
      <c r="J13" s="13"/>
      <c r="K13" s="13"/>
      <c r="L13" s="13"/>
      <c r="M13" s="13"/>
      <c r="N13" s="13"/>
    </row>
    <row r="14" spans="1:30" ht="19.5" customHeight="1" x14ac:dyDescent="0.5">
      <c r="A14" s="12"/>
      <c r="B14" s="15"/>
      <c r="C14" s="17"/>
      <c r="D14" s="17"/>
      <c r="E14" s="17"/>
      <c r="F14" s="13"/>
      <c r="G14" s="13"/>
      <c r="H14" s="17"/>
      <c r="I14" s="17"/>
      <c r="J14" s="13"/>
      <c r="K14" s="13"/>
      <c r="L14" s="13"/>
      <c r="M14" s="13"/>
      <c r="N14" s="13"/>
    </row>
    <row r="15" spans="1:30" ht="19.5" customHeight="1" x14ac:dyDescent="0.5">
      <c r="A15" s="12"/>
      <c r="B15" s="15"/>
      <c r="C15" s="17"/>
      <c r="D15" s="17"/>
      <c r="E15" s="17"/>
      <c r="F15" s="13"/>
      <c r="G15" s="13"/>
      <c r="H15" s="17"/>
      <c r="I15" s="17"/>
      <c r="J15" s="13"/>
      <c r="K15" s="13"/>
      <c r="L15" s="13"/>
      <c r="M15" s="13"/>
      <c r="N15" s="13"/>
    </row>
    <row r="16" spans="1:30" ht="19.5" customHeight="1" x14ac:dyDescent="0.5">
      <c r="A16" s="12"/>
      <c r="B16" s="15"/>
      <c r="C16" s="17"/>
      <c r="D16" s="17"/>
      <c r="E16" s="17"/>
      <c r="F16" s="13"/>
      <c r="G16" s="13"/>
      <c r="H16" s="17"/>
      <c r="I16" s="17"/>
      <c r="J16" s="13"/>
      <c r="K16" s="13"/>
      <c r="L16" s="13"/>
      <c r="M16" s="13"/>
      <c r="N16" s="13"/>
    </row>
    <row r="17" spans="1:14" ht="19.5" customHeight="1" x14ac:dyDescent="0.5">
      <c r="A17" s="12"/>
      <c r="B17" s="15"/>
      <c r="C17" s="17"/>
      <c r="D17" s="17"/>
      <c r="E17" s="17"/>
      <c r="F17" s="13"/>
      <c r="G17" s="13"/>
      <c r="H17" s="17"/>
      <c r="I17" s="17"/>
      <c r="J17" s="13"/>
      <c r="K17" s="13"/>
      <c r="L17" s="13"/>
      <c r="M17" s="13"/>
      <c r="N17" s="13"/>
    </row>
    <row r="18" spans="1:14" ht="19.5" customHeight="1" x14ac:dyDescent="0.5">
      <c r="A18" s="12"/>
      <c r="B18" s="15"/>
      <c r="C18" s="17"/>
      <c r="D18" s="17"/>
      <c r="E18" s="17"/>
      <c r="F18" s="13"/>
      <c r="G18" s="13"/>
      <c r="H18" s="17"/>
      <c r="I18" s="17"/>
      <c r="J18" s="13"/>
      <c r="K18" s="13"/>
      <c r="L18" s="13"/>
      <c r="M18" s="13"/>
      <c r="N18" s="13"/>
    </row>
    <row r="19" spans="1:14" ht="19.5" customHeight="1" x14ac:dyDescent="0.5">
      <c r="A19" s="12"/>
      <c r="B19" s="15"/>
      <c r="C19" s="17"/>
      <c r="D19" s="17"/>
      <c r="E19" s="17"/>
      <c r="F19" s="13"/>
      <c r="G19" s="13"/>
      <c r="H19" s="17"/>
      <c r="I19" s="17"/>
      <c r="J19" s="13"/>
      <c r="K19" s="13"/>
      <c r="L19" s="13"/>
      <c r="M19" s="13"/>
      <c r="N19" s="13"/>
    </row>
    <row r="20" spans="1:14" ht="19.5" customHeight="1" x14ac:dyDescent="0.5">
      <c r="A20" s="12"/>
      <c r="B20" s="15"/>
      <c r="C20" s="17"/>
      <c r="D20" s="17"/>
      <c r="E20" s="17"/>
      <c r="F20" s="13"/>
      <c r="G20" s="13"/>
      <c r="H20" s="17"/>
      <c r="I20" s="17"/>
      <c r="J20" s="13"/>
      <c r="K20" s="13"/>
      <c r="L20" s="13"/>
      <c r="M20" s="13"/>
      <c r="N20" s="13"/>
    </row>
    <row r="21" spans="1:14" ht="19.5" customHeight="1" x14ac:dyDescent="0.5">
      <c r="A21" s="12"/>
      <c r="B21" s="15"/>
      <c r="C21" s="17"/>
      <c r="D21" s="17"/>
      <c r="E21" s="17"/>
      <c r="F21" s="13"/>
      <c r="G21" s="13"/>
      <c r="H21" s="17"/>
      <c r="I21" s="17"/>
      <c r="J21" s="13"/>
      <c r="K21" s="13"/>
      <c r="L21" s="13"/>
      <c r="M21" s="13"/>
      <c r="N21" s="13"/>
    </row>
    <row r="22" spans="1:14" ht="19.5" customHeight="1" x14ac:dyDescent="0.5">
      <c r="A22" s="12"/>
      <c r="B22" s="15"/>
      <c r="C22" s="17"/>
      <c r="D22" s="17"/>
      <c r="E22" s="17"/>
      <c r="F22" s="13"/>
      <c r="G22" s="13"/>
      <c r="H22" s="17"/>
      <c r="I22" s="17"/>
      <c r="J22" s="13"/>
      <c r="K22" s="13"/>
      <c r="L22" s="13"/>
      <c r="M22" s="13"/>
      <c r="N22" s="13"/>
    </row>
    <row r="23" spans="1:14" ht="19.5" customHeight="1" x14ac:dyDescent="0.5">
      <c r="A23" s="12"/>
      <c r="B23" s="15"/>
      <c r="C23" s="17"/>
      <c r="D23" s="17"/>
      <c r="E23" s="17"/>
      <c r="F23" s="13"/>
      <c r="G23" s="13"/>
      <c r="H23" s="17"/>
      <c r="I23" s="17"/>
      <c r="J23" s="13"/>
      <c r="K23" s="13"/>
      <c r="L23" s="13"/>
      <c r="M23" s="13"/>
      <c r="N23" s="13"/>
    </row>
    <row r="24" spans="1:14" ht="19.5" customHeight="1" x14ac:dyDescent="0.5">
      <c r="A24" s="12"/>
      <c r="B24" s="15"/>
      <c r="C24" s="17"/>
      <c r="D24" s="17"/>
      <c r="E24" s="17"/>
      <c r="F24" s="13"/>
      <c r="G24" s="13"/>
      <c r="H24" s="17"/>
      <c r="I24" s="17"/>
      <c r="J24" s="13"/>
      <c r="K24" s="13"/>
      <c r="L24" s="13"/>
      <c r="M24" s="13"/>
      <c r="N24" s="13"/>
    </row>
    <row r="25" spans="1:14" ht="19.5" customHeight="1" x14ac:dyDescent="0.5">
      <c r="A25" s="12"/>
      <c r="B25" s="15"/>
      <c r="C25" s="17"/>
      <c r="D25" s="17"/>
      <c r="E25" s="17"/>
      <c r="F25" s="13"/>
      <c r="G25" s="13"/>
      <c r="H25" s="17"/>
      <c r="I25" s="17"/>
      <c r="J25" s="13"/>
      <c r="K25" s="13"/>
      <c r="L25" s="13"/>
      <c r="M25" s="13"/>
      <c r="N25" s="13"/>
    </row>
    <row r="26" spans="1:14" ht="19.5" customHeight="1" x14ac:dyDescent="0.5">
      <c r="A26" s="12"/>
      <c r="B26" s="15"/>
      <c r="C26" s="17"/>
      <c r="D26" s="17"/>
      <c r="E26" s="17"/>
      <c r="F26" s="13"/>
      <c r="G26" s="13"/>
      <c r="H26" s="17"/>
      <c r="I26" s="17"/>
      <c r="J26" s="13"/>
      <c r="K26" s="13"/>
      <c r="L26" s="13"/>
      <c r="M26" s="13"/>
      <c r="N26" s="13"/>
    </row>
    <row r="27" spans="1:14" ht="19.5" customHeight="1" x14ac:dyDescent="0.5">
      <c r="A27" s="12"/>
      <c r="B27" s="15"/>
      <c r="C27" s="17"/>
      <c r="D27" s="17"/>
      <c r="E27" s="17"/>
      <c r="F27" s="13"/>
      <c r="G27" s="13"/>
      <c r="H27" s="17"/>
      <c r="I27" s="17"/>
      <c r="J27" s="13"/>
      <c r="K27" s="13"/>
      <c r="L27" s="13"/>
      <c r="M27" s="13"/>
      <c r="N27" s="13"/>
    </row>
    <row r="28" spans="1:14" ht="19.5" customHeight="1" x14ac:dyDescent="0.5">
      <c r="A28" s="12"/>
      <c r="B28" s="15"/>
      <c r="C28" s="17"/>
      <c r="D28" s="17"/>
      <c r="E28" s="17"/>
      <c r="F28" s="13"/>
      <c r="G28" s="13"/>
      <c r="H28" s="17"/>
      <c r="I28" s="17"/>
      <c r="J28" s="13"/>
      <c r="K28" s="13"/>
      <c r="L28" s="13"/>
      <c r="M28" s="13"/>
      <c r="N28" s="13"/>
    </row>
    <row r="29" spans="1:14" ht="19.5" customHeight="1" x14ac:dyDescent="0.5">
      <c r="A29" s="12"/>
      <c r="B29" s="15"/>
      <c r="C29" s="17"/>
      <c r="D29" s="17"/>
      <c r="E29" s="17"/>
      <c r="F29" s="13"/>
      <c r="G29" s="13"/>
      <c r="H29" s="17"/>
      <c r="I29" s="17"/>
      <c r="J29" s="13"/>
      <c r="K29" s="13"/>
      <c r="L29" s="13"/>
      <c r="M29" s="13"/>
      <c r="N29" s="13"/>
    </row>
    <row r="30" spans="1:14" ht="19.5" customHeight="1" x14ac:dyDescent="0.5">
      <c r="A30" s="12"/>
      <c r="B30" s="15"/>
      <c r="C30" s="17"/>
      <c r="D30" s="17"/>
      <c r="E30" s="17"/>
      <c r="F30" s="13"/>
      <c r="G30" s="13"/>
      <c r="H30" s="17"/>
      <c r="I30" s="17"/>
      <c r="J30" s="13"/>
      <c r="K30" s="13"/>
      <c r="L30" s="13"/>
      <c r="M30" s="13"/>
      <c r="N30" s="13"/>
    </row>
    <row r="31" spans="1:14" ht="19.5" customHeight="1" x14ac:dyDescent="0.5">
      <c r="A31" s="12"/>
      <c r="B31" s="15"/>
      <c r="C31" s="17"/>
      <c r="D31" s="17"/>
      <c r="E31" s="17"/>
      <c r="F31" s="13"/>
      <c r="G31" s="13"/>
      <c r="H31" s="17"/>
      <c r="I31" s="17"/>
      <c r="J31" s="13"/>
      <c r="K31" s="13"/>
      <c r="L31" s="13"/>
      <c r="M31" s="13"/>
      <c r="N31" s="13"/>
    </row>
    <row r="32" spans="1:14" ht="19.5" customHeight="1" x14ac:dyDescent="0.5">
      <c r="A32" s="12"/>
      <c r="B32" s="15"/>
      <c r="C32" s="17"/>
      <c r="D32" s="17"/>
      <c r="E32" s="17"/>
      <c r="F32" s="13"/>
      <c r="G32" s="13"/>
      <c r="H32" s="17"/>
      <c r="I32" s="17"/>
      <c r="J32" s="13"/>
      <c r="K32" s="13"/>
      <c r="L32" s="13"/>
      <c r="M32" s="13"/>
      <c r="N32" s="13"/>
    </row>
    <row r="33" spans="1:14" ht="19.5" customHeight="1" x14ac:dyDescent="0.5">
      <c r="A33" s="12"/>
      <c r="B33" s="15"/>
      <c r="C33" s="17"/>
      <c r="D33" s="17"/>
      <c r="E33" s="17"/>
      <c r="F33" s="13"/>
      <c r="G33" s="13"/>
      <c r="H33" s="17"/>
      <c r="I33" s="17"/>
      <c r="J33" s="13"/>
      <c r="K33" s="13"/>
      <c r="L33" s="13"/>
      <c r="M33" s="13"/>
      <c r="N33" s="13"/>
    </row>
    <row r="34" spans="1:14" ht="19.5" customHeight="1" x14ac:dyDescent="0.5">
      <c r="A34" s="12"/>
      <c r="B34" s="15"/>
      <c r="C34" s="17"/>
      <c r="D34" s="17"/>
      <c r="E34" s="17"/>
      <c r="F34" s="13"/>
      <c r="G34" s="13"/>
      <c r="H34" s="17"/>
      <c r="I34" s="17"/>
      <c r="J34" s="13"/>
      <c r="K34" s="13"/>
      <c r="L34" s="13"/>
      <c r="M34" s="13"/>
      <c r="N34" s="13"/>
    </row>
    <row r="35" spans="1:14" ht="19.5" customHeight="1" x14ac:dyDescent="0.5">
      <c r="A35" s="12"/>
      <c r="B35" s="15"/>
      <c r="C35" s="17"/>
      <c r="D35" s="17"/>
      <c r="E35" s="17"/>
      <c r="F35" s="13"/>
      <c r="G35" s="13"/>
      <c r="H35" s="17"/>
      <c r="I35" s="17"/>
      <c r="J35" s="13"/>
      <c r="K35" s="13"/>
      <c r="L35" s="13"/>
      <c r="M35" s="13"/>
      <c r="N35" s="13"/>
    </row>
    <row r="36" spans="1:14" ht="19.5" customHeight="1" x14ac:dyDescent="0.5">
      <c r="A36" s="12"/>
      <c r="B36" s="15"/>
      <c r="C36" s="17"/>
      <c r="D36" s="17"/>
      <c r="E36" s="17"/>
      <c r="F36" s="13"/>
      <c r="G36" s="13"/>
      <c r="H36" s="17"/>
      <c r="I36" s="17"/>
      <c r="J36" s="13"/>
      <c r="K36" s="13"/>
      <c r="L36" s="13"/>
      <c r="M36" s="13"/>
      <c r="N36" s="13"/>
    </row>
    <row r="37" spans="1:14" ht="19.5" customHeight="1" x14ac:dyDescent="0.5">
      <c r="A37" s="12"/>
      <c r="B37" s="15"/>
      <c r="C37" s="17"/>
      <c r="D37" s="17"/>
      <c r="E37" s="17"/>
      <c r="F37" s="13"/>
      <c r="G37" s="13"/>
      <c r="H37" s="17"/>
      <c r="I37" s="17"/>
      <c r="J37" s="13"/>
      <c r="K37" s="13"/>
      <c r="L37" s="13"/>
      <c r="M37" s="13"/>
      <c r="N37" s="13"/>
    </row>
    <row r="38" spans="1:14" ht="19.5" customHeight="1" x14ac:dyDescent="0.5">
      <c r="A38" s="12"/>
      <c r="B38" s="15"/>
      <c r="C38" s="17"/>
      <c r="D38" s="17"/>
      <c r="E38" s="17"/>
      <c r="F38" s="13"/>
      <c r="G38" s="13"/>
      <c r="H38" s="17"/>
      <c r="I38" s="17"/>
      <c r="J38" s="13"/>
      <c r="K38" s="13"/>
      <c r="L38" s="13"/>
      <c r="M38" s="13"/>
      <c r="N38" s="13"/>
    </row>
    <row r="39" spans="1:14" ht="19.5" customHeight="1" x14ac:dyDescent="0.5">
      <c r="A39" s="12"/>
      <c r="B39" s="15"/>
      <c r="C39" s="17"/>
      <c r="D39" s="17"/>
      <c r="E39" s="17"/>
      <c r="F39" s="13"/>
      <c r="G39" s="13"/>
      <c r="H39" s="17"/>
      <c r="I39" s="17"/>
      <c r="J39" s="13"/>
      <c r="K39" s="13"/>
      <c r="L39" s="13"/>
      <c r="M39" s="13"/>
      <c r="N39" s="13"/>
    </row>
    <row r="40" spans="1:14" ht="19.5" customHeight="1" x14ac:dyDescent="0.5">
      <c r="A40" s="12"/>
      <c r="B40" s="15"/>
      <c r="C40" s="17"/>
      <c r="D40" s="17"/>
      <c r="E40" s="17"/>
      <c r="F40" s="13"/>
      <c r="G40" s="13"/>
      <c r="H40" s="17"/>
      <c r="I40" s="17"/>
      <c r="J40" s="13"/>
      <c r="K40" s="13"/>
      <c r="L40" s="13"/>
      <c r="M40" s="13"/>
      <c r="N40" s="13"/>
    </row>
    <row r="41" spans="1:14" ht="19.5" customHeight="1" x14ac:dyDescent="0.5">
      <c r="A41" s="12"/>
      <c r="B41" s="15"/>
      <c r="C41" s="17"/>
      <c r="D41" s="17"/>
      <c r="E41" s="17"/>
      <c r="F41" s="13"/>
      <c r="G41" s="13"/>
      <c r="H41" s="17"/>
      <c r="I41" s="17"/>
      <c r="J41" s="13"/>
      <c r="K41" s="13"/>
      <c r="L41" s="13"/>
      <c r="M41" s="13"/>
      <c r="N41" s="13"/>
    </row>
    <row r="42" spans="1:14" ht="19.5" customHeight="1" x14ac:dyDescent="0.5">
      <c r="A42" s="12"/>
      <c r="B42" s="15"/>
      <c r="C42" s="17"/>
      <c r="D42" s="17"/>
      <c r="E42" s="17"/>
      <c r="F42" s="13"/>
      <c r="G42" s="13"/>
      <c r="H42" s="17"/>
      <c r="I42" s="17"/>
      <c r="J42" s="13"/>
      <c r="K42" s="13"/>
      <c r="L42" s="13"/>
      <c r="M42" s="13"/>
      <c r="N42" s="13"/>
    </row>
    <row r="43" spans="1:14" ht="19.5" customHeight="1" x14ac:dyDescent="0.5">
      <c r="A43" s="12"/>
      <c r="B43" s="15"/>
      <c r="C43" s="17"/>
      <c r="D43" s="17"/>
      <c r="E43" s="17"/>
      <c r="F43" s="13"/>
      <c r="G43" s="13"/>
      <c r="H43" s="17"/>
      <c r="I43" s="17"/>
      <c r="J43" s="13"/>
      <c r="K43" s="13"/>
      <c r="L43" s="13"/>
      <c r="M43" s="13"/>
      <c r="N43" s="13"/>
    </row>
    <row r="44" spans="1:14" x14ac:dyDescent="0.4">
      <c r="A44" s="12"/>
      <c r="B44" s="16" t="str">
        <f>IFERROR(VLOOKUP($C$2&amp;$A44,数据源!$A$2:$O$201,3,0),"")</f>
        <v/>
      </c>
      <c r="C44" s="14" t="str">
        <f>IFERROR(VLOOKUP($C$2&amp;$A44,数据源!$A$2:$O$201,4,0),"")</f>
        <v/>
      </c>
      <c r="D44" s="14" t="str">
        <f>IFERROR(VLOOKUP($C$2&amp;$A44,数据源!$A$2:$O$201,5,0),"")</f>
        <v/>
      </c>
      <c r="E44" s="14" t="str">
        <f>IFERROR(VLOOKUP($C$2&amp;$A44,数据源!$A$2:$O$201,6,0),"")</f>
        <v/>
      </c>
      <c r="F44" t="str">
        <f>IFERROR(VLOOKUP($C$2&amp;$A44,数据源!$A$2:$O$201,7,0),"")</f>
        <v/>
      </c>
      <c r="G44" t="str">
        <f>IFERROR(VLOOKUP($C$2&amp;$A44,数据源!$A$2:$O$201,8,0),"")</f>
        <v/>
      </c>
      <c r="H44" s="14" t="str">
        <f>IFERROR(VLOOKUP($C$2&amp;$A44,数据源!$A$2:$O$201,9,0),"")</f>
        <v/>
      </c>
      <c r="I44" s="14" t="str">
        <f>IFERROR(VLOOKUP($C$2&amp;$A44,数据源!$A$2:$O$201,10,0),"")</f>
        <v/>
      </c>
      <c r="J44" t="str">
        <f>IFERROR(VLOOKUP($C$2&amp;$A44,数据源!$A$2:$O$201,11,0),"")</f>
        <v/>
      </c>
      <c r="K44" t="str">
        <f>IFERROR(VLOOKUP($C$2&amp;$A44,数据源!$A$2:$O$201,12,0),"")</f>
        <v/>
      </c>
      <c r="L44" t="str">
        <f>IFERROR(VLOOKUP($C$2&amp;$A44,数据源!$A$2:$O$201,13,0),"")</f>
        <v/>
      </c>
      <c r="M44" t="str">
        <f>IFERROR(VLOOKUP($C$2&amp;$A44,数据源!$A$2:$O$201,14,0),"")</f>
        <v/>
      </c>
      <c r="N44" t="str">
        <f>IFERROR(VLOOKUP($C$2&amp;$A44,数据源!$A$2:$O$201,15,0),"")</f>
        <v/>
      </c>
    </row>
  </sheetData>
  <phoneticPr fontId="4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DA32-AB1F-4274-8975-ABE4FB99C99B}">
  <dimension ref="A1:B2"/>
  <sheetViews>
    <sheetView workbookViewId="0">
      <selection activeCell="B2" sqref="B2"/>
    </sheetView>
  </sheetViews>
  <sheetFormatPr defaultRowHeight="13.9" x14ac:dyDescent="0.4"/>
  <cols>
    <col min="1" max="1" width="47.46484375" customWidth="1"/>
    <col min="2" max="2" width="14.6640625" customWidth="1"/>
  </cols>
  <sheetData>
    <row r="1" spans="1:2" ht="19.899999999999999" x14ac:dyDescent="0.65">
      <c r="A1" s="25" t="s">
        <v>63</v>
      </c>
      <c r="B1" s="25" t="s">
        <v>64</v>
      </c>
    </row>
    <row r="2" spans="1:2" ht="19.899999999999999" x14ac:dyDescent="0.65">
      <c r="A2" s="26" t="s">
        <v>65</v>
      </c>
      <c r="B2" s="26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数据源</vt:lpstr>
      <vt:lpstr>信息参考表</vt:lpstr>
      <vt:lpstr>数据透视表</vt:lpstr>
      <vt:lpstr>销售记录查询表</vt:lpstr>
      <vt:lpstr>数据统计表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凌祯</dc:creator>
  <cp:lastModifiedBy>ssa</cp:lastModifiedBy>
  <cp:lastPrinted>2020-03-13T16:30:09Z</cp:lastPrinted>
  <dcterms:created xsi:type="dcterms:W3CDTF">2015-06-05T18:19:34Z</dcterms:created>
  <dcterms:modified xsi:type="dcterms:W3CDTF">2022-12-28T05:18:16Z</dcterms:modified>
</cp:coreProperties>
</file>